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itik\Downloads\Neuer Ordner\"/>
    </mc:Choice>
  </mc:AlternateContent>
  <xr:revisionPtr revIDLastSave="0" documentId="13_ncr:1_{072987EC-30F9-4961-874A-2CCAD5A180E3}" xr6:coauthVersionLast="47" xr6:coauthVersionMax="47" xr10:uidLastSave="{00000000-0000-0000-0000-000000000000}"/>
  <bookViews>
    <workbookView xWindow="28680" yWindow="-120" windowWidth="29040" windowHeight="18240" tabRatio="820" xr2:uid="{00000000-000D-0000-FFFF-FFFF00000000}"/>
  </bookViews>
  <sheets>
    <sheet name="vuct-RC-DS_template" sheetId="1" r:id="rId1"/>
  </sheets>
  <externalReferences>
    <externalReference r:id="rId2"/>
  </externalReferences>
  <definedNames>
    <definedName name="___dst2">'vuct-RC-DS_template'!$BO$5:$BO$57</definedName>
    <definedName name="___kon61">'vuct-RC-DS_template'!$EE$4:$EE$57</definedName>
    <definedName name="___kon62">'vuct-RC-DS_template'!$EG$4:$EG$57</definedName>
    <definedName name="___ns2">'vuct-RC-DS_template'!$BM$5:$BM$57</definedName>
    <definedName name="__dst2">'vuct-RC-DS_template'!$BO$5:$BO$57</definedName>
    <definedName name="__ns2">'vuct-RC-DS_template'!$BM$5:$BM$57</definedName>
    <definedName name="_c">'vuct-RC-DS_template'!$AI$5:$AI$57</definedName>
    <definedName name="_dst2">'vuct-RC-DS_template'!$BO$5:$BO$42</definedName>
    <definedName name="_xlnm._FilterDatabase" localSheetId="0" hidden="1">'vuct-RC-DS_template'!$A$1:$EH$57</definedName>
    <definedName name="_fsy2">'vuct-RC-DS_template'!$BT$5:$BT$57</definedName>
    <definedName name="_kon1">'vuct-RC-DS_template'!#REF!</definedName>
    <definedName name="_kon10">'vuct-RC-DS_template'!#REF!</definedName>
    <definedName name="_kon11">'vuct-RC-DS_template'!#REF!</definedName>
    <definedName name="_kon12">[1]Datenerhebung!$FZ$6:$FZ$757</definedName>
    <definedName name="_kon132">[1]Datenerhebung!$GB$6:$GB$757</definedName>
    <definedName name="_kon15">[1]Datenerhebung!$GC$6:$GC$757</definedName>
    <definedName name="_kon16">[1]Datenerhebung!$GF$6:$GF$757</definedName>
    <definedName name="_kon161">[1]Datenerhebung!$GD$6:$GD$757</definedName>
    <definedName name="_kon162">[1]Datenerhebung!$GE$6:$GE$757</definedName>
    <definedName name="_kon2">'vuct-RC-DS_template'!#REF!</definedName>
    <definedName name="_kon24">'vuct-RC-DS_template'!$EH$5:$EH$57</definedName>
    <definedName name="_kon3">'vuct-RC-DS_template'!#REF!</definedName>
    <definedName name="_kon4">'vuct-RC-DS_template'!#REF!</definedName>
    <definedName name="_kon5">'vuct-RC-DS_template'!#REF!</definedName>
    <definedName name="_kon6">'vuct-RC-DS_template'!#REF!</definedName>
    <definedName name="_kon61">'vuct-RC-DS_template'!$EE$5:$EE$57</definedName>
    <definedName name="_kon62">'vuct-RC-DS_template'!$EG$5:$EG$57</definedName>
    <definedName name="_kon7">'vuct-RC-DS_template'!#REF!</definedName>
    <definedName name="_kon8">'vuct-RC-DS_template'!#REF!</definedName>
    <definedName name="_kon9">'vuct-RC-DS_template'!#REF!</definedName>
    <definedName name="_kon91">'vuct-RC-DS_template'!#REF!</definedName>
    <definedName name="_ns2">'vuct-RC-DS_template'!$BM$5:$BM$42</definedName>
    <definedName name="_zc2">'vuct-RC-DS_template'!$Y$5:$Y$57</definedName>
    <definedName name="a" localSheetId="0">'vuct-RC-DS_template'!$AK$5:$AK$57</definedName>
    <definedName name="a_d">'vuct-RC-DS_template'!$AM$4:$AM$63921</definedName>
    <definedName name="a_in">'vuct-RC-DS_template'!$AJ$5:$AJ$57</definedName>
    <definedName name="A_s2">'vuct-RC-DS_template'!$BQ$5:$BQ$57</definedName>
    <definedName name="A_s2_in">'vuct-RC-DS_template'!$BP$5:$BP$63921</definedName>
    <definedName name="aa">'vuct-RC-DS_template'!$AA$5:$AA$57</definedName>
    <definedName name="aa_in">'vuct-RC-DS_template'!$Z$5:$Z$57</definedName>
    <definedName name="aarea">#REF!</definedName>
    <definedName name="abay">#REF!</definedName>
    <definedName name="Ac">'vuct-RC-DS_template'!$X$5:$X$57</definedName>
    <definedName name="af">'vuct-RC-DS_template'!$AC$5:$AC$57</definedName>
    <definedName name="af_in">'vuct-RC-DS_template'!$AB$5:$AB$57</definedName>
    <definedName name="ai">'vuct-RC-DS_template'!$CF$4:$CF$63921</definedName>
    <definedName name="alfaa" localSheetId="0">'vuct-RC-DS_template'!$AZ$35:$AZ$57</definedName>
    <definedName name="alphaa">'vuct-RC-DS_template'!$AZ$5:$AZ$57</definedName>
    <definedName name="alphactfl">'vuct-RC-DS_template'!#REF!</definedName>
    <definedName name="alphactsp">'vuct-RC-DS_template'!#REF!</definedName>
    <definedName name="andbr">'vuct-RC-DS_template'!$EB$5:$EB$57</definedName>
    <definedName name="As">'vuct-RC-DS_template'!$AY$5:$AY$57</definedName>
    <definedName name="As_in">'vuct-RC-DS_template'!$AX$5:$AX$57</definedName>
    <definedName name="As2_">'vuct-RC-DS_template'!$BQ$5:$BQ$57</definedName>
    <definedName name="As2_in">'vuct-RC-DS_template'!$BP$5:$BP$57</definedName>
    <definedName name="Asl" localSheetId="0">'vuct-RC-DS_template'!$AY$5:$AY$63921</definedName>
    <definedName name="Asl_in">'vuct-RC-DS_template'!$AX$5:$AX$63921</definedName>
    <definedName name="Asw" localSheetId="0">[1]Datenerhebung!$BM$6:$BM$757</definedName>
    <definedName name="Asw_in">'vuct-RC-DS_template'!$BX$5:$BX$63921</definedName>
    <definedName name="b" localSheetId="0">'vuct-RC-DS_template'!$G$5:$G$57</definedName>
    <definedName name="b_1">#REF!</definedName>
    <definedName name="b_bay">#REF!</definedName>
    <definedName name="b_in">'vuct-RC-DS_template'!$F$5:$F$57</definedName>
    <definedName name="b_inc">'vuct-RC-DS_template'!$F$5:$F$57</definedName>
    <definedName name="ba">'vuct-RC-DS_template'!$AE$5:$AE$57</definedName>
    <definedName name="ba_in">'vuct-RC-DS_template'!$AD$5:$AD$57</definedName>
    <definedName name="BB">'vuct-RC-DS_template'!#REF!</definedName>
    <definedName name="bem">'vuct-RC-DS_template'!$EA$5:$EA$57</definedName>
    <definedName name="Bemerkungen">'vuct-RC-DS_template'!$DZ$5:$DZ$63921</definedName>
    <definedName name="betactcal">'vuct-RC-DS_template'!$DE$5:$DE$57</definedName>
    <definedName name="betacttest">'vuct-RC-DS_template'!$DC$5:$DC$57</definedName>
    <definedName name="betaflex" localSheetId="0">'vuct-RC-DS_template'!#REF!</definedName>
    <definedName name="betalb" localSheetId="0">'vuct-RC-DS_template'!#REF!</definedName>
    <definedName name="betar">'vuct-RC-DS_template'!#REF!</definedName>
    <definedName name="betar_meas">'vuct-RC-DS_template'!$DV$5:$DV$57</definedName>
    <definedName name="betar_mess">'vuct-RC-DS_template'!$DV$5:$DV$57</definedName>
    <definedName name="bft">'vuct-RC-DS_template'!$W$5:$W$57</definedName>
    <definedName name="bft_in">'vuct-RC-DS_template'!$V$5:$V$57</definedName>
    <definedName name="Biegebruch">'vuct-RC-DS_template'!#REF!</definedName>
    <definedName name="br">'vuct-RC-DS_template'!$DZ$5:$DZ$57</definedName>
    <definedName name="bw">'vuct-RC-DS_template'!$I$5:$I$57</definedName>
    <definedName name="bw_in">'vuct-RC-DS_template'!$H$5:$H$57</definedName>
    <definedName name="bw_inc">'vuct-RC-DS_template'!$H$5:$H$57</definedName>
    <definedName name="c_">'vuct-RC-DS_template'!$AI$5:$AI$57</definedName>
    <definedName name="c_in">'vuct-RC-DS_template'!$AH$5:$AH$57</definedName>
    <definedName name="cc">'vuct-RC-DS_template'!$AN$5:$AN$57</definedName>
    <definedName name="cc_in">'vuct-RC-DS_template'!$AM$5:$AM$57</definedName>
    <definedName name="contr">'vuct-RC-DS_template'!$EC$5:$EC$57</definedName>
    <definedName name="cotthp" localSheetId="0">[1]Datenerhebung!$EX$6:$EX$757</definedName>
    <definedName name="cotthu" localSheetId="0">[1]Datenerhebung!$FA$6:$FA$757</definedName>
    <definedName name="d" localSheetId="0">'vuct-RC-DS_template'!$AR$5:$AR$57</definedName>
    <definedName name="d_in">'vuct-RC-DS_template'!$AQ$5:$AQ$57</definedName>
    <definedName name="db">'vuct-RC-DS_template'!$AY$58:$AY$63921</definedName>
    <definedName name="diaa">'vuct-RC-DS_template'!$BV$5:$BV$57</definedName>
    <definedName name="diaa_in">'vuct-RC-DS_template'!$BU$5:$BU$57</definedName>
    <definedName name="dimh">'vuct-RC-DS_template'!$CT$5:$CT$57</definedName>
    <definedName name="dimPKcu">'vuct-RC-DS_template'!$CG$5:$CG$57</definedName>
    <definedName name="dimPKcyl">'vuct-RC-DS_template'!$CA$5:$CA$57</definedName>
    <definedName name="dl">'vuct-RC-DS_template'!#REF!</definedName>
    <definedName name="_xlnm.Print_Area" localSheetId="0">'vuct-RC-DS_template'!$A$1:$EF$57</definedName>
    <definedName name="_xlnm.Print_Titles" localSheetId="0">'vuct-RC-DS_template'!$A:$D,'vuct-RC-DS_template'!$1:$5</definedName>
    <definedName name="ds" localSheetId="0">'vuct-RC-DS_template'!$AP$5:$AP$57</definedName>
    <definedName name="ds_in">'vuct-RC-DS_template'!$AO$5:$AO$57</definedName>
    <definedName name="ds2_">'vuct-RC-DS_template'!$BL$5:$BL$57</definedName>
    <definedName name="ds2_in">'vuct-RC-DS_template'!$BK$5:$BK$57</definedName>
    <definedName name="dst">'vuct-RC-DS_template'!$AV$5:$AV$57</definedName>
    <definedName name="dst_in">'vuct-RC-DS_template'!$AU$5:$AU$57</definedName>
    <definedName name="dst2_in">'vuct-RC-DS_template'!$BN$5:$BN$57</definedName>
    <definedName name="dst2_in_No">'vuct-RC-DS_template'!$BN$5:$BN$63921</definedName>
    <definedName name="dw" localSheetId="0">[1]Datenerhebung!$BJ$6:$BJ$757</definedName>
    <definedName name="dw_in">'vuct-RC-DS_template'!$BU$6:$BU$57</definedName>
    <definedName name="E">'vuct-RC-DS_template'!$E$5:$E$57</definedName>
    <definedName name="epsy">'vuct-RC-DS_template'!$BE$5:$BE$63921</definedName>
    <definedName name="esy">'vuct-RC-DS_template'!$BE$5:$BE$57</definedName>
    <definedName name="euk">'vuct-RC-DS_template'!$BI$5:$BI$57</definedName>
    <definedName name="F">'vuct-RC-DS_template'!$DO$5:$DO$57</definedName>
    <definedName name="F_kip">'vuct-RC-DS_template'!$DN$5:$DN$57</definedName>
    <definedName name="f1c" localSheetId="0">'vuct-RC-DS_template'!$CN$5:$CN$57</definedName>
    <definedName name="f1c_ksi">'vuct-RC-DS_template'!#REF!</definedName>
    <definedName name="f1ccu" localSheetId="0">'vuct-RC-DS_template'!$CH$5:$CH$57</definedName>
    <definedName name="f1ccube">'vuct-RC-DS_template'!$CH$5:$CH$63921</definedName>
    <definedName name="f1ccube_in">'vuct-RC-DS_template'!#REF!</definedName>
    <definedName name="f1ccube_ksi">'vuct-RC-DS_template'!#REF!</definedName>
    <definedName name="f1ccyl">'vuct-RC-DS_template'!$CB$5:$CB$57</definedName>
    <definedName name="f1ccyl_ksi">'vuct-RC-DS_template'!#REF!</definedName>
    <definedName name="f1cpr">'vuct-RC-DS_template'!$CM$5:$CM$57</definedName>
    <definedName name="f1cprism">'vuct-RC-DS_template'!$CM$5:$CM$63921</definedName>
    <definedName name="f1cprism_ksi">'vuct-RC-DS_template'!#REF!</definedName>
    <definedName name="f1ctcal" localSheetId="0">'vuct-RC-DS_template'!$DD$5:$DD$57</definedName>
    <definedName name="f1ctfl">'vuct-RC-DS_template'!$CU$5:$CU$57</definedName>
    <definedName name="f1ctfl_ksi">'vuct-RC-DS_template'!#REF!</definedName>
    <definedName name="f1ctm_cal">'vuct-RC-DS_template'!$DD$5:$DD$63921</definedName>
    <definedName name="f1ctmcal">'vuct-RC-DS_template'!$DD$5:$DD$57</definedName>
    <definedName name="f1ctsp">'vuct-RC-DS_template'!$CZ$5:$CZ$57</definedName>
    <definedName name="f1ctsp_ksi">'vuct-RC-DS_template'!#REF!</definedName>
    <definedName name="f1cttest" localSheetId="0">'vuct-RC-DS_template'!$DA$5:$DA$57</definedName>
    <definedName name="f1cttest_ksi">'vuct-RC-DS_template'!#REF!</definedName>
    <definedName name="fc">'vuct-RC-DS_template'!$K$36:$K$63921</definedName>
    <definedName name="fccu">'vuct-RC-DS_template'!$CD$5:$CD$57</definedName>
    <definedName name="fccu_ksi">'vuct-RC-DS_template'!$CC$5:$CC$57</definedName>
    <definedName name="fccube" localSheetId="0">'vuct-RC-DS_template'!$CD$5:$CD$63921</definedName>
    <definedName name="fccube_ksi">'vuct-RC-DS_template'!$CC$5:$CC$63921</definedName>
    <definedName name="fccyl" localSheetId="0">'vuct-RC-DS_template'!$BX$5:$BX$57</definedName>
    <definedName name="fccyl_in">'vuct-RC-DS_template'!$BW$5:$BW$57</definedName>
    <definedName name="fccyl_ksi">'vuct-RC-DS_template'!$BW$5:$BW$57</definedName>
    <definedName name="fccyl_psi">'vuct-RC-DS_template'!$BW$5:$BW$63921</definedName>
    <definedName name="fck">'vuct-RC-DS_template'!#REF!</definedName>
    <definedName name="fcmcyl">'vuct-RC-DS_template'!#REF!</definedName>
    <definedName name="fcpr">'vuct-RC-DS_template'!$CJ$5:$CJ$57</definedName>
    <definedName name="fcpr_ksi">'vuct-RC-DS_template'!$CI$5:$CI$57</definedName>
    <definedName name="fcprism">'vuct-RC-DS_template'!$CJ$5:$CJ$63921</definedName>
    <definedName name="fcprism_in">'vuct-RC-DS_template'!$CI$5:$CI$57</definedName>
    <definedName name="fcprism_ksi">'vuct-RC-DS_template'!$CI$5:$CI$63921</definedName>
    <definedName name="fct_fl">'vuct-RC-DS_template'!$CQ$5:$CQ$57</definedName>
    <definedName name="fctfl">'vuct-RC-DS_template'!$CQ$5:$CQ$57</definedName>
    <definedName name="fctfl_ksi">'vuct-RC-DS_template'!$CP$5:$CP$57</definedName>
    <definedName name="fctsp">'vuct-RC-DS_template'!$CW$5:$CW$57</definedName>
    <definedName name="fctsp_ksi">'vuct-RC-DS_template'!$CV$5:$CV$57</definedName>
    <definedName name="fcube">#REF!</definedName>
    <definedName name="fcwu" localSheetId="0">[1]Datenerhebung!$CZ$6:$CZ$757</definedName>
    <definedName name="fcyl">#REF!</definedName>
    <definedName name="fehlDa">'vuct-RC-DS_template'!#REF!</definedName>
    <definedName name="fehlende_Quellen">'vuct-RC-DS_template'!#REF!</definedName>
    <definedName name="flc">'vuct-RC-DS_template'!$CS:$CS</definedName>
    <definedName name="flctcal">'vuct-RC-DS_template'!#REF!</definedName>
    <definedName name="flcttest">'vuct-RC-DS_template'!#REF!</definedName>
    <definedName name="fR">'vuct-RC-DS_template'!$AW$5:$AW$57</definedName>
    <definedName name="frw" localSheetId="0">[1]Datenerhebung!$BN$6:$BN$757</definedName>
    <definedName name="fs2y">'vuct-RC-DS_template'!$BT$5:$BT$57</definedName>
    <definedName name="fsy" localSheetId="0">'vuct-RC-DS_template'!$BD$5:$BD$57</definedName>
    <definedName name="fsy_ksi">'vuct-RC-DS_template'!$BC$5:$BC$57</definedName>
    <definedName name="fsy2_ksi">'vuct-RC-DS_template'!$BS$5:$BS$57</definedName>
    <definedName name="ftk" localSheetId="0">'vuct-RC-DS_template'!$BG$5:$BG$57</definedName>
    <definedName name="ftk_fsy">'vuct-RC-DS_template'!$BH$5:$BH$57</definedName>
    <definedName name="ftk_ksi">'vuct-RC-DS_template'!$BF$5:$BF$57</definedName>
    <definedName name="fwtk">[1]Datenerhebung!$BZ$6:$BZ$757</definedName>
    <definedName name="fwtk_ksi">'vuct-RC-DS_template'!$CL$5:$CL$63921</definedName>
    <definedName name="fyw" localSheetId="0">[1]Datenerhebung!$BV$6:$BV$757</definedName>
    <definedName name="fyw_ksi">'vuct-RC-DS_template'!$CI$5:$CI$63921</definedName>
    <definedName name="fywh">'vuct-RC-DS_template'!$DJ$6:$DJ$63921</definedName>
    <definedName name="g">'vuct-RC-DS_template'!$DK$5:$DK$57</definedName>
    <definedName name="g_kft">'vuct-RC-DS_template'!$DJ$5:$DJ$57</definedName>
    <definedName name="g_kin">'vuct-RC-DS_template'!$DI$5:$DI$57</definedName>
    <definedName name="h" localSheetId="0">'vuct-RC-DS_template'!$K$5:$K$57</definedName>
    <definedName name="h_in">'vuct-RC-DS_template'!$J$5:$J$57</definedName>
    <definedName name="h_PK">'vuct-RC-DS_template'!$CT$5:$CT$57</definedName>
    <definedName name="hf">'vuct-RC-DS_template'!$M$5:$M$57</definedName>
    <definedName name="hf_in">'vuct-RC-DS_template'!$L$5:$L$57</definedName>
    <definedName name="hft">'vuct-RC-DS_template'!$S$5:$S$57</definedName>
    <definedName name="hft_in">'vuct-RC-DS_template'!$R$5:$R$57</definedName>
    <definedName name="hh_bot">'vuct-RC-DS_template'!$U$5:$U$57</definedName>
    <definedName name="hh_bot_in">'vuct-RC-DS_template'!$T$5:$T$57</definedName>
    <definedName name="hh_top">'vuct-RC-DS_template'!$O$5:$O$57</definedName>
    <definedName name="hh_top_in">'vuct-RC-DS_template'!$N$5:$N$57</definedName>
    <definedName name="hhbot">'vuct-RC-DS_template'!$U$5:$U$57</definedName>
    <definedName name="hhbot_in">'vuct-RC-DS_template'!$T$5:$T$57</definedName>
    <definedName name="hhtop">'vuct-RC-DS_template'!$O$5:$O$57</definedName>
    <definedName name="hhtop_in">'vuct-RC-DS_template'!$N$5:$N$57</definedName>
    <definedName name="hw">'vuct-RC-DS_template'!$Q$5:$Q$57</definedName>
    <definedName name="hw_in">'vuct-RC-DS_template'!$P$5:$P$57</definedName>
    <definedName name="kap" localSheetId="0">'vuct-RC-DS_template'!$AL$5:$AL$57</definedName>
    <definedName name="kapc" localSheetId="0">'vuct-RC-DS_template'!#REF!</definedName>
    <definedName name="kappa">#REF!</definedName>
    <definedName name="KONA0">'vuct-RC-DS_template'!#REF!</definedName>
    <definedName name="konA1">'vuct-RC-DS_template'!#REF!</definedName>
    <definedName name="konA11">'vuct-RC-DS_template'!#REF!</definedName>
    <definedName name="konA12">'vuct-RC-DS_template'!#REF!</definedName>
    <definedName name="konA2">'vuct-RC-DS_template'!#REF!</definedName>
    <definedName name="KONA2a">'vuct-RC-DS_template'!#REF!</definedName>
    <definedName name="KONA2b">'vuct-RC-DS_template'!#REF!</definedName>
    <definedName name="KONA2c">'vuct-RC-DS_template'!#REF!</definedName>
    <definedName name="KONA2d">'vuct-RC-DS_template'!#REF!</definedName>
    <definedName name="konA3">'vuct-RC-DS_template'!#REF!</definedName>
    <definedName name="konrect">'vuct-RC-DS_template'!$EI$5:$EI$57</definedName>
    <definedName name="konsl">'vuct-RC-DS_template'!$EF$5:$EF$57</definedName>
    <definedName name="konx">'vuct-RC-DS_template'!$ED$5:$ED$57</definedName>
    <definedName name="konx1">'vuct-RC-DS_template'!$EF$5:$EF$57</definedName>
    <definedName name="konx11">'vuct-RC-DS_template'!#REF!</definedName>
    <definedName name="konx7">'vuct-RC-DS_template'!#REF!</definedName>
    <definedName name="konx8">'vuct-RC-DS_template'!#REF!</definedName>
    <definedName name="konx9">'vuct-RC-DS_template'!#REF!</definedName>
    <definedName name="konxaut">'vuct-RC-DS_template'!#REF!</definedName>
    <definedName name="Korrekturen">'vuct-RC-DS_template'!#REF!</definedName>
    <definedName name="L">'vuct-RC-DS_template'!$AG$5:$AG$57</definedName>
    <definedName name="L_in">'vuct-RC-DS_template'!$AF$5:$AF$57</definedName>
    <definedName name="lberf" localSheetId="0">'vuct-RC-DS_template'!#REF!</definedName>
    <definedName name="lberf_in">'vuct-RC-DS_template'!#REF!</definedName>
    <definedName name="lbvorh" localSheetId="0">'vuct-RC-DS_template'!#REF!</definedName>
    <definedName name="lbvorh_in">'vuct-RC-DS_template'!#REF!</definedName>
    <definedName name="Method">'vuct-RC-DS_template'!$DB$5:$DB$57</definedName>
    <definedName name="Mu" localSheetId="0">'vuct-RC-DS_template'!#REF!</definedName>
    <definedName name="muflex" localSheetId="0">'vuct-RC-DS_template'!#REF!</definedName>
    <definedName name="muu" localSheetId="0">'vuct-RC-DS_template'!#REF!</definedName>
    <definedName name="ns">'vuct-RC-DS_template'!$AT$5:$AT$57</definedName>
    <definedName name="nsw" localSheetId="0">'vuct-RC-DS_template'!$BW$5:$BW$63921</definedName>
    <definedName name="nueu" localSheetId="0">[1]Datenerhebung!$FC$6:$FC$757</definedName>
    <definedName name="oft">'vuct-RC-DS_template'!$EB$5:$EB$57</definedName>
    <definedName name="omdl">#REF!</definedName>
    <definedName name="oml" localSheetId="0">'vuct-RC-DS_template'!$DG$5:$DG$57</definedName>
    <definedName name="oms" localSheetId="0">'vuct-RC-DS_template'!$DF$5:$DF$57</definedName>
    <definedName name="omwu" localSheetId="0">[1]Datenerhebung!$EK$6:$EK$757</definedName>
    <definedName name="omwy" localSheetId="0">[1]Datenerhebung!$DU$6:$DU$757</definedName>
    <definedName name="PKcu">'vuct-RC-DS_template'!$CF$5:$CF$57</definedName>
    <definedName name="PKcu_in">'vuct-RC-DS_template'!$CE$5:$CE$57</definedName>
    <definedName name="Pkcube">'vuct-RC-DS_template'!$CF$5:$CF$63921</definedName>
    <definedName name="PKcube_in">'vuct-RC-DS_template'!$CE$5:$CE$63921</definedName>
    <definedName name="PKcyl">'vuct-RC-DS_template'!$BZ$5:$BZ$57</definedName>
    <definedName name="PKcyl_in">'vuct-RC-DS_template'!$BY$5:$BY$57</definedName>
    <definedName name="PKfl">'vuct-RC-DS_template'!$CS$5:$CS$57</definedName>
    <definedName name="PKfl_in">'vuct-RC-DS_template'!$CR$5:$CR$57</definedName>
    <definedName name="PKfl_ksi">'vuct-RC-DS_template'!$CR$5:$CR$63921</definedName>
    <definedName name="Pkpr">'vuct-RC-DS_template'!$CL$5:$CL$57</definedName>
    <definedName name="Pkpr_in">'vuct-RC-DS_template'!$CK$5:$CK$57</definedName>
    <definedName name="Pkpris">'vuct-RC-DS_template'!$CL$5:$CL$63921</definedName>
    <definedName name="Pkpris_in">'vuct-RC-DS_template'!$CK$5:$CK$63921</definedName>
    <definedName name="PKsp">'vuct-RC-DS_template'!$CY$5:$CY$57</definedName>
    <definedName name="PKsp_in">'vuct-RC-DS_template'!$CX$5:$CX$57</definedName>
    <definedName name="Prüfkörper">'vuct-RC-DS_template'!$CY$5:$CY$57</definedName>
    <definedName name="RA_">#REF!</definedName>
    <definedName name="RA_kip">#REF!</definedName>
    <definedName name="rhol" localSheetId="0">'vuct-RC-DS_template'!$BA$5:$BA$63921</definedName>
    <definedName name="rhos">'vuct-RC-DS_template'!$BA$5:$BA$57</definedName>
    <definedName name="rhos2">'vuct-RC-DS_template'!$BR$5:$BR$57</definedName>
    <definedName name="rhosw">'vuct-RC-DS_template'!$BB$5:$BB$57</definedName>
    <definedName name="rhow">'vuct-RC-DS_template'!$AU$2:$AU$63921</definedName>
    <definedName name="row">'vuct-RC-DS_template'!#REF!</definedName>
    <definedName name="sigsw" localSheetId="0">[1]Datenerhebung!$EJ$6:$EJ$757</definedName>
    <definedName name="sigswass" localSheetId="0">'vuct-RC-DS_template'!#REF!</definedName>
    <definedName name="sigswmeas" localSheetId="0">'vuct-RC-DS_template'!#REF!</definedName>
    <definedName name="sin2thp" localSheetId="0">[1]Datenerhebung!$EV$6:$EV$757</definedName>
    <definedName name="ssla">'vuct-RC-DS_template'!#REF!</definedName>
    <definedName name="sslau" localSheetId="0">'vuct-RC-DS_template'!#REF!</definedName>
    <definedName name="sslmax">'vuct-RC-DS_template'!#REF!</definedName>
    <definedName name="Stab_D">'vuct-RC-DS_template'!$BJ$5:$BJ$57</definedName>
    <definedName name="Stab_L">'vuct-RC-DS_template'!$AS$5:$AS$63921</definedName>
    <definedName name="Stab_L_A">'vuct-RC-DS_template'!#REF!</definedName>
    <definedName name="Stab_L_in">'vuct-RC-DS_template'!#REF!</definedName>
    <definedName name="Stab_Z">'vuct-RC-DS_template'!$AS$5:$AS$57</definedName>
    <definedName name="Stab_Z_A">'vuct-RC-DS_template'!#REF!</definedName>
    <definedName name="sw" localSheetId="0">[1]Datenerhebung!$BP$6:$BP$757</definedName>
    <definedName name="sw_in">'vuct-RC-DS_template'!$CB$5:$CB$63921</definedName>
    <definedName name="thp" localSheetId="0">[1]Datenerhebung!$EW$6:$EW$757</definedName>
    <definedName name="thu" localSheetId="0">[1]Datenerhebung!$FB$6:$FB$757</definedName>
    <definedName name="tu_d">'vuct-RC-DS_template'!#REF!</definedName>
    <definedName name="tucal">#REF!</definedName>
    <definedName name="Turk_cr">#REF!</definedName>
    <definedName name="tutest" localSheetId="0">'vuct-RC-DS_template'!#REF!</definedName>
    <definedName name="tutest_ksi">'vuct-RC-DS_template'!#REF!</definedName>
    <definedName name="VB">'vuct-RC-DS_template'!#REF!</definedName>
    <definedName name="Verankerungsbruch">'vuct-RC-DS_template'!#REF!</definedName>
    <definedName name="Versagensart">'vuct-RC-DS_template'!#REF!</definedName>
    <definedName name="Vg">'vuct-RC-DS_template'!$DM$5:$DM$57</definedName>
    <definedName name="Vg_kip">'vuct-RC-DS_template'!$DL$5:$DL$57</definedName>
    <definedName name="vtest" localSheetId="0">'vuct-RC-DS_template'!$DQ$4:$DQ$57</definedName>
    <definedName name="vtest_klbf">'vuct-RC-DS_template'!$DP$5:$DP$57</definedName>
    <definedName name="Vu">'vuct-RC-DS_template'!$DU$5:$DU$63921</definedName>
    <definedName name="vu_d">'vuct-RC-DS_template'!#REF!</definedName>
    <definedName name="Vu_F_g_Rep">'vuct-RC-DS_template'!$DQ$5:$DQ$57</definedName>
    <definedName name="Vu_F_g_Rep_kip">'vuct-RC-DS_template'!$DP$5:$DP$57</definedName>
    <definedName name="Vu_F_grep_kip">'vuct-RC-DS_template'!$FK$6:$FK$57</definedName>
    <definedName name="Vu_FugRep">'vuct-RC-DS_template'!$DQ$5:$DQ$57</definedName>
    <definedName name="Vu_FugRep_kip">'vuct-RC-DS_template'!$DP$5:$DP$57</definedName>
    <definedName name="Vu_g">'vuct-RC-DS_template'!$DT$5:$DT$63921</definedName>
    <definedName name="Vu_g_F">'vuct-RC-DS_template'!$DU$5:$DU$57</definedName>
    <definedName name="Vu_g_F_kip">'vuct-RC-DS_template'!$DT$5:$DT$57</definedName>
    <definedName name="Vu_g_kip">'vuct-RC-DS_template'!$DS$5:$DS$63921</definedName>
    <definedName name="Vu_gF">'vuct-RC-DS_template'!$DU$5:$DU$57</definedName>
    <definedName name="Vu_gF_kip">'vuct-RC-DS_template'!$DT$5:$DT$57</definedName>
    <definedName name="Vu_gFRep">'vuct-RC-DS_template'!$DQ$5:$DQ$57</definedName>
    <definedName name="Vu_gFRep_kip">'vuct-RC-DS_template'!$DP$5:$DP$57</definedName>
    <definedName name="Vu_kip">'vuct-RC-DS_template'!$DT$5:$DT$63921</definedName>
    <definedName name="vu_klbf">'vuct-RC-DS_template'!$DP$5:$DP$63921</definedName>
    <definedName name="Vu_Rep">'vuct-RC-DS_template'!$DS$5:$DS$57</definedName>
    <definedName name="Vu_Rep_kip">'vuct-RC-DS_template'!$DR$5:$DR$57</definedName>
    <definedName name="vuflex" localSheetId="0">'vuct-RC-DS_template'!#REF!</definedName>
    <definedName name="vup" localSheetId="0">[1]Datenerhebung!$EY$6:$EY$757</definedName>
    <definedName name="vutest" localSheetId="0">'vuct-RC-DS_template'!#REF!</definedName>
    <definedName name="vutestctcal">'vuct-RC-DS_template'!#REF!</definedName>
    <definedName name="vutestcttest">'vuct-RC-DS_template'!#REF!</definedName>
    <definedName name="vxsl">'vuct-RC-DS_template'!#REF!</definedName>
    <definedName name="vxsla">'vuct-RC-DS_template'!#REF!</definedName>
    <definedName name="xr">'vuct-RC-DS_template'!$DY$5:$DY$57</definedName>
    <definedName name="xr_in">'vuct-RC-DS_template'!#REF!</definedName>
    <definedName name="xr_in_meas">'vuct-RC-DS_template'!$DW$5:$DW$57</definedName>
    <definedName name="xr_in_mess">'vuct-RC-DS_template'!$DW$5:$DW$57</definedName>
    <definedName name="xr_meas">'vuct-RC-DS_template'!$DX$5:$DX$57</definedName>
    <definedName name="xr_mess">'vuct-RC-DS_template'!$DX$5:$DX$57</definedName>
    <definedName name="xsla">'vuct-RC-DS_template'!#REF!</definedName>
    <definedName name="z_" localSheetId="0">[1]Datenerhebung!$EQ$6:$EQ$757</definedName>
    <definedName name="zeta" localSheetId="0">'vuct-RC-DS_template'!#REF!</definedName>
    <definedName name="zw">[1]Datenerhebung!$BR$6:$BR$757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D8" i="1" l="1"/>
  <c r="DE8" i="1" s="1"/>
  <c r="DA11" i="1"/>
  <c r="DC11" i="1" s="1"/>
  <c r="DA10" i="1"/>
  <c r="DC10" i="1" s="1"/>
  <c r="CU11" i="1"/>
  <c r="CU10" i="1"/>
  <c r="CU8" i="1"/>
  <c r="DA8" i="1" s="1"/>
  <c r="DC8" i="1" s="1"/>
  <c r="CU7" i="1"/>
  <c r="DA7" i="1" s="1"/>
  <c r="DC7" i="1" s="1"/>
  <c r="CU6" i="1"/>
  <c r="CN8" i="1"/>
  <c r="ED8" i="1" s="1"/>
  <c r="EF8" i="1" s="1"/>
  <c r="CH11" i="1"/>
  <c r="CH10" i="1"/>
  <c r="CH8" i="1"/>
  <c r="CH7" i="1"/>
  <c r="CB11" i="1"/>
  <c r="CN11" i="1" s="1"/>
  <c r="DD11" i="1" s="1"/>
  <c r="DE11" i="1" s="1"/>
  <c r="CB10" i="1"/>
  <c r="CN10" i="1" s="1"/>
  <c r="DD10" i="1" s="1"/>
  <c r="DE10" i="1" s="1"/>
  <c r="CB8" i="1"/>
  <c r="CB7" i="1"/>
  <c r="CN7" i="1" s="1"/>
  <c r="EI8" i="1"/>
  <c r="EG8" i="1"/>
  <c r="EE8" i="1"/>
  <c r="EI7" i="1"/>
  <c r="EG7" i="1"/>
  <c r="EE7" i="1"/>
  <c r="ED7" i="1" l="1"/>
  <c r="EF7" i="1" s="1"/>
  <c r="DD7" i="1"/>
  <c r="DE7" i="1" s="1"/>
  <c r="EH7" i="1"/>
  <c r="EH8" i="1"/>
  <c r="CZ6" i="1"/>
  <c r="DA6" i="1" s="1"/>
  <c r="CW9" i="1"/>
  <c r="CZ9" i="1" s="1"/>
  <c r="DA9" i="1" s="1"/>
  <c r="CP9" i="1"/>
  <c r="CQ9" i="1" s="1"/>
  <c r="CU9" i="1" s="1"/>
  <c r="CJ6" i="1"/>
  <c r="CM6" i="1" s="1"/>
  <c r="CG6" i="1"/>
  <c r="CD6" i="1"/>
  <c r="BX9" i="1"/>
  <c r="CB9" i="1" s="1"/>
  <c r="CN9" i="1" s="1"/>
  <c r="DD9" i="1" s="1"/>
  <c r="DE9" i="1" s="1"/>
  <c r="BT6" i="1"/>
  <c r="BQ6" i="1"/>
  <c r="BT9" i="1"/>
  <c r="BP9" i="1"/>
  <c r="BQ9" i="1" s="1"/>
  <c r="BO9" i="1"/>
  <c r="BL9" i="1"/>
  <c r="DO6" i="1"/>
  <c r="CT6" i="1"/>
  <c r="CB6" i="1"/>
  <c r="BH6" i="1"/>
  <c r="BE6" i="1"/>
  <c r="AY6" i="1"/>
  <c r="AV6" i="1" s="1"/>
  <c r="AR6" i="1"/>
  <c r="AQ6" i="1"/>
  <c r="AC6" i="1"/>
  <c r="AI6" i="1" s="1"/>
  <c r="G6" i="1"/>
  <c r="M6" i="1" s="1"/>
  <c r="O6" i="1" s="1"/>
  <c r="W9" i="1"/>
  <c r="U9" i="1"/>
  <c r="S9" i="1"/>
  <c r="Q9" i="1"/>
  <c r="O9" i="1"/>
  <c r="M9" i="1"/>
  <c r="K9" i="1"/>
  <c r="I9" i="1"/>
  <c r="G9" i="1"/>
  <c r="DC9" i="1" l="1"/>
  <c r="BB6" i="1"/>
  <c r="CH6" i="1"/>
  <c r="BR6" i="1"/>
  <c r="DB6" i="1"/>
  <c r="DB9" i="1"/>
  <c r="CN6" i="1"/>
  <c r="DC6" i="1" s="1"/>
  <c r="BA6" i="1"/>
  <c r="AK6" i="1"/>
  <c r="CO6" i="1" l="1"/>
  <c r="AL6" i="1"/>
  <c r="DY6" i="1"/>
  <c r="DH6" i="1"/>
  <c r="DD6" i="1"/>
  <c r="DE6" i="1" s="1"/>
  <c r="DF6" i="1"/>
  <c r="DG6" i="1" s="1"/>
  <c r="EI6" i="1" l="1"/>
  <c r="EI9" i="1"/>
  <c r="AA9" i="1"/>
  <c r="AC9" i="1"/>
  <c r="AE9" i="1"/>
  <c r="AG9" i="1"/>
  <c r="AH9" i="1"/>
  <c r="AI9" i="1"/>
  <c r="AK9" i="1"/>
  <c r="DY9" i="1" s="1"/>
  <c r="AP9" i="1"/>
  <c r="AR9" i="1" s="1"/>
  <c r="BR9" i="1" s="1"/>
  <c r="AQ9" i="1"/>
  <c r="AV9" i="1"/>
  <c r="AX9" i="1"/>
  <c r="AY9" i="1" s="1"/>
  <c r="BD9" i="1"/>
  <c r="BE9" i="1" s="1"/>
  <c r="BV9" i="1"/>
  <c r="CD9" i="1"/>
  <c r="CG9" i="1"/>
  <c r="CH9" i="1" s="1"/>
  <c r="DO9" i="1"/>
  <c r="EI10" i="1"/>
  <c r="EI11" i="1"/>
  <c r="EI12" i="1"/>
  <c r="EI13" i="1"/>
  <c r="EI25" i="1"/>
  <c r="EI26" i="1"/>
  <c r="EI28" i="1"/>
  <c r="EI29" i="1"/>
  <c r="EI30" i="1"/>
  <c r="EI31" i="1"/>
  <c r="EI32" i="1"/>
  <c r="EI33" i="1"/>
  <c r="ED34" i="1"/>
  <c r="EI34" i="1"/>
  <c r="EG37" i="1"/>
  <c r="EI38" i="1"/>
  <c r="EE38" i="1"/>
  <c r="EE39" i="1"/>
  <c r="EG39" i="1"/>
  <c r="EE42" i="1"/>
  <c r="EE43" i="1"/>
  <c r="EG43" i="1"/>
  <c r="EG44" i="1"/>
  <c r="EG45" i="1"/>
  <c r="EE46" i="1"/>
  <c r="EG46" i="1"/>
  <c r="EI47" i="1"/>
  <c r="EG48" i="1"/>
  <c r="EE49" i="1"/>
  <c r="EI50" i="1"/>
  <c r="EE51" i="1"/>
  <c r="EE54" i="1"/>
  <c r="EG55" i="1"/>
  <c r="B58" i="1"/>
  <c r="EC58" i="1"/>
  <c r="EE14" i="1" l="1"/>
  <c r="EG53" i="1"/>
  <c r="EE53" i="1"/>
  <c r="EG40" i="1"/>
  <c r="EI45" i="1"/>
  <c r="EI42" i="1"/>
  <c r="EI37" i="1"/>
  <c r="EI35" i="1"/>
  <c r="EI49" i="1"/>
  <c r="EI36" i="1"/>
  <c r="EI54" i="1"/>
  <c r="EG50" i="1"/>
  <c r="EE37" i="1"/>
  <c r="EG38" i="1"/>
  <c r="EI27" i="1"/>
  <c r="EG16" i="1"/>
  <c r="ED33" i="1"/>
  <c r="ED32" i="1"/>
  <c r="EI14" i="1"/>
  <c r="EG52" i="1"/>
  <c r="EE52" i="1"/>
  <c r="EE24" i="1"/>
  <c r="EG51" i="1"/>
  <c r="EG19" i="1"/>
  <c r="EI39" i="1"/>
  <c r="EG30" i="1"/>
  <c r="ED31" i="1"/>
  <c r="EE40" i="1"/>
  <c r="EG36" i="1"/>
  <c r="EE36" i="1"/>
  <c r="EI15" i="1"/>
  <c r="EI20" i="1"/>
  <c r="EI57" i="1"/>
  <c r="EE19" i="1"/>
  <c r="EE6" i="1"/>
  <c r="EI44" i="1"/>
  <c r="EG49" i="1"/>
  <c r="EE45" i="1"/>
  <c r="EG13" i="1"/>
  <c r="X9" i="1"/>
  <c r="Y9" i="1" s="1"/>
  <c r="EI17" i="1"/>
  <c r="BA9" i="1"/>
  <c r="EG6" i="1"/>
  <c r="EE50" i="1"/>
  <c r="X6" i="1"/>
  <c r="DK6" i="1" s="1"/>
  <c r="DM6" i="1" s="1"/>
  <c r="DU6" i="1" s="1"/>
  <c r="DS6" i="1" s="1"/>
  <c r="EI41" i="1"/>
  <c r="EI56" i="1"/>
  <c r="EI24" i="1"/>
  <c r="EI51" i="1"/>
  <c r="EI48" i="1"/>
  <c r="EI55" i="1"/>
  <c r="EE56" i="1"/>
  <c r="EG56" i="1"/>
  <c r="EI53" i="1"/>
  <c r="EG23" i="1"/>
  <c r="EE23" i="1"/>
  <c r="EI18" i="1"/>
  <c r="EE48" i="1"/>
  <c r="EG42" i="1"/>
  <c r="EE57" i="1"/>
  <c r="EG54" i="1"/>
  <c r="EE47" i="1"/>
  <c r="EG47" i="1"/>
  <c r="EG57" i="1"/>
  <c r="EE55" i="1"/>
  <c r="EE35" i="1"/>
  <c r="EG35" i="1"/>
  <c r="EE41" i="1"/>
  <c r="EG41" i="1"/>
  <c r="EE20" i="1"/>
  <c r="EG20" i="1"/>
  <c r="EI52" i="1"/>
  <c r="EI40" i="1"/>
  <c r="EE32" i="1"/>
  <c r="EG32" i="1"/>
  <c r="EE44" i="1"/>
  <c r="EG29" i="1"/>
  <c r="EE29" i="1"/>
  <c r="ED28" i="1"/>
  <c r="EI22" i="1"/>
  <c r="EI21" i="1"/>
  <c r="EI23" i="1"/>
  <c r="ED30" i="1"/>
  <c r="ED29" i="1"/>
  <c r="EE22" i="1"/>
  <c r="EG22" i="1"/>
  <c r="EI16" i="1"/>
  <c r="EG26" i="1"/>
  <c r="EI19" i="1"/>
  <c r="EI46" i="1"/>
  <c r="EI43" i="1"/>
  <c r="EE13" i="1"/>
  <c r="AL9" i="1"/>
  <c r="EG9" i="1" s="1"/>
  <c r="EE11" i="1"/>
  <c r="EG10" i="1"/>
  <c r="EE16" i="1"/>
  <c r="BH9" i="1"/>
  <c r="BB9" i="1"/>
  <c r="EF29" i="1" l="1"/>
  <c r="EG14" i="1"/>
  <c r="CO9" i="1"/>
  <c r="EE27" i="1"/>
  <c r="DH9" i="1"/>
  <c r="DF9" i="1"/>
  <c r="DG9" i="1" s="1"/>
  <c r="EF32" i="1"/>
  <c r="EH32" i="1"/>
  <c r="DK9" i="1"/>
  <c r="DM9" i="1" s="1"/>
  <c r="DI9" i="1"/>
  <c r="EE30" i="1"/>
  <c r="EF30" i="1" s="1"/>
  <c r="EE21" i="1"/>
  <c r="EE9" i="1"/>
  <c r="EE26" i="1"/>
  <c r="EG31" i="1"/>
  <c r="EH31" i="1" s="1"/>
  <c r="EE31" i="1"/>
  <c r="EF31" i="1" s="1"/>
  <c r="EG24" i="1"/>
  <c r="Y6" i="1"/>
  <c r="ED20" i="1"/>
  <c r="EF20" i="1" s="1"/>
  <c r="EH29" i="1"/>
  <c r="EE33" i="1"/>
  <c r="EF33" i="1" s="1"/>
  <c r="EG33" i="1"/>
  <c r="EH33" i="1" s="1"/>
  <c r="EE12" i="1"/>
  <c r="EG12" i="1"/>
  <c r="EE10" i="1"/>
  <c r="EG11" i="1"/>
  <c r="EG27" i="1"/>
  <c r="EH30" i="1"/>
  <c r="ED47" i="1"/>
  <c r="EF47" i="1" s="1"/>
  <c r="EE15" i="1"/>
  <c r="EG15" i="1"/>
  <c r="ED53" i="1"/>
  <c r="ED14" i="1"/>
  <c r="EE34" i="1"/>
  <c r="EF34" i="1" s="1"/>
  <c r="EG34" i="1"/>
  <c r="EH34" i="1" s="1"/>
  <c r="EE28" i="1"/>
  <c r="EF28" i="1" s="1"/>
  <c r="EG28" i="1"/>
  <c r="EH28" i="1" s="1"/>
  <c r="ED36" i="1"/>
  <c r="EI58" i="1" l="1"/>
  <c r="EG21" i="1"/>
  <c r="DJ9" i="1"/>
  <c r="DL9" i="1"/>
  <c r="DT9" i="1" s="1"/>
  <c r="EF14" i="1"/>
  <c r="EH14" i="1"/>
  <c r="ED26" i="1"/>
  <c r="EH47" i="1"/>
  <c r="ED46" i="1"/>
  <c r="EF36" i="1"/>
  <c r="EH36" i="1"/>
  <c r="EE18" i="1"/>
  <c r="EG18" i="1"/>
  <c r="ED25" i="1"/>
  <c r="ED57" i="1"/>
  <c r="ED17" i="1"/>
  <c r="ED52" i="1"/>
  <c r="ED24" i="1"/>
  <c r="EE17" i="1"/>
  <c r="EG17" i="1"/>
  <c r="ED27" i="1"/>
  <c r="EF27" i="1" s="1"/>
  <c r="ED13" i="1"/>
  <c r="ED42" i="1"/>
  <c r="EF53" i="1"/>
  <c r="EH53" i="1"/>
  <c r="EG25" i="1"/>
  <c r="EE25" i="1"/>
  <c r="ED35" i="1"/>
  <c r="EH20" i="1"/>
  <c r="ED15" i="1"/>
  <c r="EF15" i="1" s="1"/>
  <c r="EF25" i="1" l="1"/>
  <c r="EH27" i="1"/>
  <c r="EH17" i="1"/>
  <c r="DU9" i="1"/>
  <c r="DS9" i="1" s="1"/>
  <c r="ED9" i="1" s="1"/>
  <c r="DR9" i="1"/>
  <c r="ED39" i="1"/>
  <c r="ED54" i="1"/>
  <c r="ED6" i="1"/>
  <c r="ED18" i="1"/>
  <c r="EF18" i="1" s="1"/>
  <c r="ED43" i="1"/>
  <c r="EH25" i="1"/>
  <c r="ED10" i="1"/>
  <c r="EF17" i="1"/>
  <c r="ED49" i="1"/>
  <c r="ED41" i="1"/>
  <c r="EF24" i="1"/>
  <c r="EH24" i="1"/>
  <c r="EF57" i="1"/>
  <c r="EH57" i="1"/>
  <c r="ED48" i="1"/>
  <c r="ED11" i="1"/>
  <c r="ED56" i="1"/>
  <c r="ED51" i="1"/>
  <c r="EF35" i="1"/>
  <c r="EH35" i="1"/>
  <c r="EF13" i="1"/>
  <c r="EH13" i="1"/>
  <c r="ED44" i="1"/>
  <c r="EF46" i="1"/>
  <c r="EH46" i="1"/>
  <c r="EF42" i="1"/>
  <c r="EH42" i="1"/>
  <c r="ED40" i="1"/>
  <c r="EH15" i="1"/>
  <c r="ED23" i="1"/>
  <c r="EH52" i="1"/>
  <c r="EF52" i="1"/>
  <c r="ED45" i="1"/>
  <c r="ED38" i="1"/>
  <c r="ED19" i="1"/>
  <c r="ED16" i="1"/>
  <c r="ED21" i="1"/>
  <c r="EF26" i="1"/>
  <c r="EH26" i="1"/>
  <c r="ED50" i="1"/>
  <c r="ED22" i="1"/>
  <c r="ED55" i="1"/>
  <c r="ED12" i="1"/>
  <c r="ED37" i="1"/>
  <c r="EF54" i="1" l="1"/>
  <c r="EH54" i="1"/>
  <c r="EH39" i="1"/>
  <c r="EF39" i="1"/>
  <c r="EF9" i="1"/>
  <c r="EH9" i="1"/>
  <c r="EH18" i="1"/>
  <c r="EF6" i="1"/>
  <c r="EH6" i="1"/>
  <c r="EF16" i="1"/>
  <c r="EH16" i="1"/>
  <c r="EF38" i="1"/>
  <c r="EH38" i="1"/>
  <c r="EF56" i="1"/>
  <c r="EH56" i="1"/>
  <c r="EH51" i="1"/>
  <c r="EF51" i="1"/>
  <c r="EF48" i="1"/>
  <c r="EH48" i="1"/>
  <c r="EF21" i="1"/>
  <c r="EH21" i="1"/>
  <c r="EF10" i="1"/>
  <c r="EH10" i="1"/>
  <c r="EF12" i="1"/>
  <c r="EH12" i="1"/>
  <c r="EF45" i="1"/>
  <c r="EH45" i="1"/>
  <c r="EF44" i="1"/>
  <c r="EH44" i="1"/>
  <c r="EF41" i="1"/>
  <c r="EH41" i="1"/>
  <c r="EF22" i="1"/>
  <c r="EH22" i="1"/>
  <c r="EF23" i="1"/>
  <c r="EH23" i="1"/>
  <c r="EF50" i="1"/>
  <c r="EH50" i="1"/>
  <c r="EF40" i="1"/>
  <c r="EH40" i="1"/>
  <c r="EF11" i="1"/>
  <c r="EH11" i="1"/>
  <c r="EF49" i="1"/>
  <c r="EH49" i="1"/>
  <c r="EF55" i="1"/>
  <c r="EH55" i="1"/>
  <c r="EF19" i="1"/>
  <c r="EH19" i="1"/>
  <c r="EF37" i="1"/>
  <c r="EH37" i="1"/>
  <c r="EF43" i="1"/>
  <c r="EH43" i="1"/>
  <c r="EE58" i="1" l="1"/>
  <c r="EG58" i="1"/>
  <c r="EH58" i="1"/>
  <c r="EF58" i="1"/>
  <c r="ED58" i="1"/>
</calcChain>
</file>

<file path=xl/sharedStrings.xml><?xml version="1.0" encoding="utf-8"?>
<sst xmlns="http://schemas.openxmlformats.org/spreadsheetml/2006/main" count="402" uniqueCount="259">
  <si>
    <t>Vu_gF_kip</t>
  </si>
  <si>
    <t>d_in</t>
  </si>
  <si>
    <t>d</t>
  </si>
  <si>
    <t>120/120/360</t>
  </si>
  <si>
    <r>
      <t>b</t>
    </r>
    <r>
      <rPr>
        <vertAlign val="subscript"/>
        <sz val="12"/>
        <rFont val="Times New Roman"/>
        <family val="1"/>
      </rPr>
      <t>w</t>
    </r>
  </si>
  <si>
    <r>
      <t>h</t>
    </r>
    <r>
      <rPr>
        <vertAlign val="subscript"/>
        <sz val="12"/>
        <rFont val="Times New Roman"/>
        <family val="1"/>
      </rPr>
      <t>f</t>
    </r>
  </si>
  <si>
    <r>
      <t>h</t>
    </r>
    <r>
      <rPr>
        <vertAlign val="subscript"/>
        <sz val="12"/>
        <rFont val="Times New Roman"/>
        <family val="1"/>
      </rPr>
      <t>h,top</t>
    </r>
  </si>
  <si>
    <r>
      <t>h</t>
    </r>
    <r>
      <rPr>
        <vertAlign val="subscript"/>
        <sz val="12"/>
        <rFont val="Times New Roman"/>
        <family val="1"/>
      </rPr>
      <t>w</t>
    </r>
  </si>
  <si>
    <r>
      <t>h</t>
    </r>
    <r>
      <rPr>
        <vertAlign val="subscript"/>
        <sz val="12"/>
        <rFont val="Times New Roman"/>
        <family val="1"/>
      </rPr>
      <t>ft</t>
    </r>
  </si>
  <si>
    <r>
      <t>h</t>
    </r>
    <r>
      <rPr>
        <vertAlign val="subscript"/>
        <sz val="12"/>
        <rFont val="Times New Roman"/>
        <family val="1"/>
      </rPr>
      <t>h,bot</t>
    </r>
  </si>
  <si>
    <r>
      <t>b</t>
    </r>
    <r>
      <rPr>
        <vertAlign val="subscript"/>
        <sz val="12"/>
        <rFont val="Times New Roman"/>
        <family val="1"/>
      </rPr>
      <t>ft</t>
    </r>
  </si>
  <si>
    <r>
      <t>A</t>
    </r>
    <r>
      <rPr>
        <vertAlign val="subscript"/>
        <sz val="12"/>
        <rFont val="Times New Roman"/>
        <family val="1"/>
      </rPr>
      <t>c</t>
    </r>
  </si>
  <si>
    <r>
      <t>z</t>
    </r>
    <r>
      <rPr>
        <vertAlign val="subscript"/>
        <sz val="12"/>
        <rFont val="Times New Roman"/>
        <family val="1"/>
      </rPr>
      <t>c2</t>
    </r>
  </si>
  <si>
    <r>
      <t>a</t>
    </r>
    <r>
      <rPr>
        <vertAlign val="subscript"/>
        <sz val="12"/>
        <rFont val="Times New Roman"/>
        <family val="1"/>
      </rPr>
      <t>A</t>
    </r>
  </si>
  <si>
    <r>
      <t>a</t>
    </r>
    <r>
      <rPr>
        <vertAlign val="subscript"/>
        <sz val="12"/>
        <rFont val="Times New Roman"/>
        <family val="1"/>
      </rPr>
      <t>F</t>
    </r>
  </si>
  <si>
    <r>
      <t>b</t>
    </r>
    <r>
      <rPr>
        <vertAlign val="subscript"/>
        <sz val="12"/>
        <rFont val="Times New Roman"/>
        <family val="1"/>
      </rPr>
      <t>A</t>
    </r>
  </si>
  <si>
    <r>
      <t>c</t>
    </r>
    <r>
      <rPr>
        <vertAlign val="subscript"/>
        <sz val="12"/>
        <rFont val="Times New Roman"/>
        <family val="1"/>
      </rPr>
      <t>c</t>
    </r>
  </si>
  <si>
    <r>
      <t>d</t>
    </r>
    <r>
      <rPr>
        <vertAlign val="subscript"/>
        <sz val="12"/>
        <rFont val="Times New Roman"/>
        <family val="1"/>
      </rPr>
      <t>s</t>
    </r>
  </si>
  <si>
    <r>
      <t>n</t>
    </r>
    <r>
      <rPr>
        <vertAlign val="subscript"/>
        <sz val="12"/>
        <rFont val="Times New Roman"/>
        <family val="1"/>
      </rPr>
      <t>s</t>
    </r>
  </si>
  <si>
    <r>
      <t>f</t>
    </r>
    <r>
      <rPr>
        <vertAlign val="subscript"/>
        <sz val="12"/>
        <rFont val="Times New Roman"/>
        <family val="1"/>
      </rPr>
      <t>rs</t>
    </r>
  </si>
  <si>
    <r>
      <t>A</t>
    </r>
    <r>
      <rPr>
        <vertAlign val="subscript"/>
        <sz val="12"/>
        <rFont val="Times New Roman"/>
        <family val="1"/>
      </rPr>
      <t>s</t>
    </r>
  </si>
  <si>
    <r>
      <t>a</t>
    </r>
    <r>
      <rPr>
        <vertAlign val="subscript"/>
        <sz val="12"/>
        <rFont val="Times New Roman"/>
        <family val="1"/>
      </rPr>
      <t>a</t>
    </r>
  </si>
  <si>
    <r>
      <t>r</t>
    </r>
    <r>
      <rPr>
        <vertAlign val="subscript"/>
        <sz val="12"/>
        <rFont val="Times New Roman"/>
        <family val="1"/>
      </rPr>
      <t>s</t>
    </r>
  </si>
  <si>
    <r>
      <t>f</t>
    </r>
    <r>
      <rPr>
        <vertAlign val="subscript"/>
        <sz val="12"/>
        <rFont val="Times New Roman"/>
        <family val="1"/>
      </rPr>
      <t>sy</t>
    </r>
  </si>
  <si>
    <r>
      <t>e</t>
    </r>
    <r>
      <rPr>
        <vertAlign val="subscript"/>
        <sz val="12"/>
        <rFont val="Times New Roman"/>
        <family val="1"/>
      </rPr>
      <t>sy</t>
    </r>
  </si>
  <si>
    <r>
      <t>f</t>
    </r>
    <r>
      <rPr>
        <vertAlign val="subscript"/>
        <sz val="12"/>
        <rFont val="Times New Roman"/>
        <family val="1"/>
      </rPr>
      <t>tk</t>
    </r>
  </si>
  <si>
    <r>
      <t>f</t>
    </r>
    <r>
      <rPr>
        <vertAlign val="subscript"/>
        <sz val="12"/>
        <rFont val="Times New Roman"/>
        <family val="1"/>
      </rPr>
      <t xml:space="preserve">tk </t>
    </r>
    <r>
      <rPr>
        <sz val="12"/>
        <rFont val="Times New Roman"/>
        <family val="1"/>
      </rPr>
      <t>/ f</t>
    </r>
    <r>
      <rPr>
        <vertAlign val="subscript"/>
        <sz val="12"/>
        <rFont val="Times New Roman"/>
        <family val="1"/>
      </rPr>
      <t>sy</t>
    </r>
  </si>
  <si>
    <r>
      <t>e</t>
    </r>
    <r>
      <rPr>
        <vertAlign val="subscript"/>
        <sz val="12"/>
        <rFont val="Times New Roman"/>
        <family val="1"/>
      </rPr>
      <t>uk</t>
    </r>
  </si>
  <si>
    <r>
      <t>d</t>
    </r>
    <r>
      <rPr>
        <vertAlign val="subscript"/>
        <sz val="12"/>
        <rFont val="Times New Roman"/>
        <family val="1"/>
      </rPr>
      <t>s2</t>
    </r>
  </si>
  <si>
    <r>
      <t>n</t>
    </r>
    <r>
      <rPr>
        <vertAlign val="subscript"/>
        <sz val="12"/>
        <rFont val="Times New Roman"/>
        <family val="1"/>
      </rPr>
      <t>s2</t>
    </r>
  </si>
  <si>
    <r>
      <t>A</t>
    </r>
    <r>
      <rPr>
        <vertAlign val="subscript"/>
        <sz val="12"/>
        <rFont val="Times New Roman"/>
        <family val="1"/>
      </rPr>
      <t>s2</t>
    </r>
  </si>
  <si>
    <r>
      <t>f</t>
    </r>
    <r>
      <rPr>
        <vertAlign val="subscript"/>
        <sz val="12"/>
        <rFont val="Times New Roman"/>
        <family val="1"/>
      </rPr>
      <t>sy2</t>
    </r>
  </si>
  <si>
    <r>
      <t>f</t>
    </r>
    <r>
      <rPr>
        <vertAlign val="subscript"/>
        <sz val="12"/>
        <rFont val="Times New Roman"/>
        <family val="1"/>
      </rPr>
      <t>c,cyl</t>
    </r>
  </si>
  <si>
    <r>
      <t>f</t>
    </r>
    <r>
      <rPr>
        <vertAlign val="subscript"/>
        <sz val="12"/>
        <rFont val="Times New Roman"/>
        <family val="1"/>
      </rPr>
      <t>1c,cy</t>
    </r>
  </si>
  <si>
    <r>
      <t>f</t>
    </r>
    <r>
      <rPr>
        <vertAlign val="subscript"/>
        <sz val="12"/>
        <rFont val="Times New Roman"/>
        <family val="1"/>
      </rPr>
      <t>c,cube</t>
    </r>
  </si>
  <si>
    <r>
      <t>f</t>
    </r>
    <r>
      <rPr>
        <vertAlign val="subscript"/>
        <sz val="12"/>
        <rFont val="Times New Roman"/>
        <family val="1"/>
      </rPr>
      <t>1c,cu</t>
    </r>
  </si>
  <si>
    <r>
      <t>f</t>
    </r>
    <r>
      <rPr>
        <vertAlign val="subscript"/>
        <sz val="12"/>
        <rFont val="Times New Roman"/>
        <family val="1"/>
      </rPr>
      <t>c,prism</t>
    </r>
  </si>
  <si>
    <r>
      <t>f</t>
    </r>
    <r>
      <rPr>
        <vertAlign val="subscript"/>
        <sz val="12"/>
        <rFont val="Times New Roman"/>
        <family val="1"/>
      </rPr>
      <t>1c,pr</t>
    </r>
  </si>
  <si>
    <r>
      <t>f</t>
    </r>
    <r>
      <rPr>
        <vertAlign val="subscript"/>
        <sz val="12"/>
        <rFont val="Times New Roman"/>
        <family val="1"/>
      </rPr>
      <t>1c</t>
    </r>
  </si>
  <si>
    <r>
      <t>f</t>
    </r>
    <r>
      <rPr>
        <vertAlign val="subscript"/>
        <sz val="12"/>
        <rFont val="Times New Roman"/>
        <family val="1"/>
      </rPr>
      <t>ct,fl</t>
    </r>
  </si>
  <si>
    <r>
      <t>f</t>
    </r>
    <r>
      <rPr>
        <vertAlign val="subscript"/>
        <sz val="12"/>
        <rFont val="Times New Roman"/>
        <family val="1"/>
      </rPr>
      <t>1ct,fl</t>
    </r>
  </si>
  <si>
    <r>
      <t>f</t>
    </r>
    <r>
      <rPr>
        <vertAlign val="subscript"/>
        <sz val="12"/>
        <rFont val="Times New Roman"/>
        <family val="1"/>
      </rPr>
      <t>ct,sp</t>
    </r>
  </si>
  <si>
    <r>
      <t>f</t>
    </r>
    <r>
      <rPr>
        <vertAlign val="subscript"/>
        <sz val="12"/>
        <rFont val="Times New Roman"/>
        <family val="1"/>
      </rPr>
      <t>1ct,sp</t>
    </r>
  </si>
  <si>
    <r>
      <t>f</t>
    </r>
    <r>
      <rPr>
        <vertAlign val="subscript"/>
        <sz val="12"/>
        <rFont val="Times New Roman"/>
        <family val="1"/>
      </rPr>
      <t>1ct,test</t>
    </r>
  </si>
  <si>
    <r>
      <t>b</t>
    </r>
    <r>
      <rPr>
        <vertAlign val="subscript"/>
        <sz val="12"/>
        <rFont val="Times New Roman"/>
        <family val="1"/>
      </rPr>
      <t>ct,test</t>
    </r>
  </si>
  <si>
    <r>
      <t>f</t>
    </r>
    <r>
      <rPr>
        <vertAlign val="subscript"/>
        <sz val="12"/>
        <rFont val="Times New Roman"/>
        <family val="1"/>
      </rPr>
      <t>1ct,m,cal</t>
    </r>
  </si>
  <si>
    <r>
      <t>b</t>
    </r>
    <r>
      <rPr>
        <vertAlign val="subscript"/>
        <sz val="12"/>
        <rFont val="Times New Roman"/>
        <family val="1"/>
      </rPr>
      <t>ct,cal</t>
    </r>
  </si>
  <si>
    <r>
      <t>w</t>
    </r>
    <r>
      <rPr>
        <vertAlign val="subscript"/>
        <sz val="12"/>
        <rFont val="Times New Roman"/>
        <family val="1"/>
      </rPr>
      <t>s</t>
    </r>
  </si>
  <si>
    <r>
      <t>w</t>
    </r>
    <r>
      <rPr>
        <vertAlign val="subscript"/>
        <sz val="12"/>
        <rFont val="Times New Roman"/>
        <family val="1"/>
      </rPr>
      <t>l</t>
    </r>
  </si>
  <si>
    <r>
      <t>V</t>
    </r>
    <r>
      <rPr>
        <vertAlign val="subscript"/>
        <sz val="12"/>
        <rFont val="Times New Roman"/>
        <family val="1"/>
      </rPr>
      <t>g</t>
    </r>
  </si>
  <si>
    <r>
      <t>V</t>
    </r>
    <r>
      <rPr>
        <vertAlign val="subscript"/>
        <sz val="12"/>
        <rFont val="Times New Roman"/>
        <family val="1"/>
      </rPr>
      <t>u,g+F,Rep</t>
    </r>
  </si>
  <si>
    <r>
      <t>V</t>
    </r>
    <r>
      <rPr>
        <vertAlign val="subscript"/>
        <sz val="12"/>
        <rFont val="Times New Roman"/>
        <family val="1"/>
      </rPr>
      <t>u,Rep</t>
    </r>
  </si>
  <si>
    <r>
      <t>V</t>
    </r>
    <r>
      <rPr>
        <vertAlign val="subscript"/>
        <sz val="12"/>
        <rFont val="Times New Roman"/>
        <family val="1"/>
      </rPr>
      <t>u,g+F</t>
    </r>
  </si>
  <si>
    <r>
      <t>x</t>
    </r>
    <r>
      <rPr>
        <vertAlign val="subscript"/>
        <sz val="12"/>
        <rFont val="Times New Roman"/>
        <family val="1"/>
      </rPr>
      <t>r</t>
    </r>
  </si>
  <si>
    <t>f1ctmcal</t>
  </si>
  <si>
    <t>br</t>
  </si>
  <si>
    <t>bem</t>
  </si>
  <si>
    <t>kip</t>
  </si>
  <si>
    <t>dimPKcu</t>
  </si>
  <si>
    <t>dimPKcyl</t>
  </si>
  <si>
    <t>h_PK</t>
  </si>
  <si>
    <t>konrect</t>
  </si>
  <si>
    <t>Stäbe - bars</t>
  </si>
  <si>
    <t>152/305</t>
  </si>
  <si>
    <t>fccu_ksi</t>
  </si>
  <si>
    <t>PKcu_in</t>
  </si>
  <si>
    <t>PKcu</t>
  </si>
  <si>
    <t>contr</t>
  </si>
  <si>
    <t xml:space="preserve">controllable ref, </t>
  </si>
  <si>
    <t>4 No.30</t>
  </si>
  <si>
    <t>kon62</t>
  </si>
  <si>
    <t>kon24</t>
  </si>
  <si>
    <t>esy</t>
  </si>
  <si>
    <t>Vu_Rep</t>
  </si>
  <si>
    <t>Vu_Rep_kip</t>
  </si>
  <si>
    <t>100/100/100</t>
  </si>
  <si>
    <t>150/300</t>
  </si>
  <si>
    <t>150/150/150</t>
  </si>
  <si>
    <t>6/6/18</t>
  </si>
  <si>
    <t>rhos</t>
  </si>
  <si>
    <t>rhosw</t>
  </si>
  <si>
    <t>oft</t>
  </si>
  <si>
    <t>betar_meas</t>
  </si>
  <si>
    <t>xr_in_meas</t>
  </si>
  <si>
    <t>xr_meas</t>
  </si>
  <si>
    <t>Vu_gFRep_kip</t>
  </si>
  <si>
    <t>Vu_gFRep</t>
  </si>
  <si>
    <t>Nr.</t>
  </si>
  <si>
    <t>b</t>
  </si>
  <si>
    <t>h</t>
  </si>
  <si>
    <t>a</t>
  </si>
  <si>
    <t>a/d</t>
  </si>
  <si>
    <t>bw</t>
  </si>
  <si>
    <t>hf</t>
  </si>
  <si>
    <t>hw</t>
  </si>
  <si>
    <t>hft</t>
  </si>
  <si>
    <t>bft</t>
  </si>
  <si>
    <t>aa</t>
  </si>
  <si>
    <t>af</t>
  </si>
  <si>
    <t>ba</t>
  </si>
  <si>
    <t>kap</t>
  </si>
  <si>
    <t>dst</t>
  </si>
  <si>
    <t>fR</t>
  </si>
  <si>
    <t>alphaa</t>
  </si>
  <si>
    <t>fsy</t>
  </si>
  <si>
    <t>ftk</t>
  </si>
  <si>
    <t>ftk/fsy</t>
  </si>
  <si>
    <t>euk</t>
  </si>
  <si>
    <t>diaa</t>
  </si>
  <si>
    <t>fccyl</t>
  </si>
  <si>
    <t>f1ccyl</t>
  </si>
  <si>
    <t>f1c</t>
  </si>
  <si>
    <t>f1ctfl</t>
  </si>
  <si>
    <t>fctsp</t>
  </si>
  <si>
    <t>f1ctsp</t>
  </si>
  <si>
    <t>f1cttest</t>
  </si>
  <si>
    <t>betacttest</t>
  </si>
  <si>
    <t>betactcal</t>
  </si>
  <si>
    <t>xr</t>
  </si>
  <si>
    <t>-</t>
  </si>
  <si>
    <t>mm</t>
  </si>
  <si>
    <t>mm²</t>
  </si>
  <si>
    <t>%</t>
  </si>
  <si>
    <t>MPa</t>
  </si>
  <si>
    <t>‰</t>
  </si>
  <si>
    <t>kN</t>
  </si>
  <si>
    <t>r</t>
  </si>
  <si>
    <t>E</t>
  </si>
  <si>
    <t>SI / A</t>
  </si>
  <si>
    <t>b_in</t>
  </si>
  <si>
    <t>bw_in</t>
  </si>
  <si>
    <t>h_in</t>
  </si>
  <si>
    <t>hf_in</t>
  </si>
  <si>
    <t>hw_in</t>
  </si>
  <si>
    <t>hft_in</t>
  </si>
  <si>
    <t>bft_in</t>
  </si>
  <si>
    <t>aa_in</t>
  </si>
  <si>
    <t>af_in</t>
  </si>
  <si>
    <t>ba_in</t>
  </si>
  <si>
    <t>a_in</t>
  </si>
  <si>
    <t>dst_in</t>
  </si>
  <si>
    <t>fsy_ksi</t>
  </si>
  <si>
    <t>ftk_ksi</t>
  </si>
  <si>
    <t>diaa_in</t>
  </si>
  <si>
    <t>PKcyl</t>
  </si>
  <si>
    <t>PKcyl_in</t>
  </si>
  <si>
    <t>fctfl_ksi</t>
  </si>
  <si>
    <t>fctfl</t>
  </si>
  <si>
    <t>fctsp_ksi</t>
  </si>
  <si>
    <t>PKsp</t>
  </si>
  <si>
    <t>in</t>
  </si>
  <si>
    <t>in²</t>
  </si>
  <si>
    <t>ksi</t>
  </si>
  <si>
    <t>PKsp_in</t>
  </si>
  <si>
    <t>SI</t>
  </si>
  <si>
    <t>c_in</t>
  </si>
  <si>
    <t>c</t>
  </si>
  <si>
    <t>Einheiten</t>
  </si>
  <si>
    <t>A</t>
  </si>
  <si>
    <t>units</t>
  </si>
  <si>
    <t>100/200</t>
  </si>
  <si>
    <t>ds2</t>
  </si>
  <si>
    <t>ns2</t>
  </si>
  <si>
    <t>ds2_in</t>
  </si>
  <si>
    <t>dst2</t>
  </si>
  <si>
    <t>fsy2_ksi</t>
  </si>
  <si>
    <t>Stab_Z</t>
  </si>
  <si>
    <t>konx</t>
  </si>
  <si>
    <t>f1ccu</t>
  </si>
  <si>
    <t>Ac</t>
  </si>
  <si>
    <t>zc2</t>
  </si>
  <si>
    <t>ds_in</t>
  </si>
  <si>
    <t>ds</t>
  </si>
  <si>
    <t>ns</t>
  </si>
  <si>
    <t>As_in</t>
  </si>
  <si>
    <t>As</t>
  </si>
  <si>
    <t>Stab_D</t>
  </si>
  <si>
    <t>dst2_in</t>
  </si>
  <si>
    <t>As2_in</t>
  </si>
  <si>
    <t>fccyl_ksi</t>
  </si>
  <si>
    <t>fcpr_ksi</t>
  </si>
  <si>
    <t>fcpr</t>
  </si>
  <si>
    <t>f1cpr</t>
  </si>
  <si>
    <t>Method</t>
  </si>
  <si>
    <t>PKfl_in</t>
  </si>
  <si>
    <t>PKfl</t>
  </si>
  <si>
    <t>fccu</t>
  </si>
  <si>
    <t>Pkpr_in</t>
  </si>
  <si>
    <t>Pkpr</t>
  </si>
  <si>
    <t>oms</t>
  </si>
  <si>
    <t>oml</t>
  </si>
  <si>
    <t>kon61</t>
  </si>
  <si>
    <t>ER1b</t>
  </si>
  <si>
    <t>ER2b</t>
  </si>
  <si>
    <t>2 #4</t>
  </si>
  <si>
    <t>diagonal tension or shear compression</t>
  </si>
  <si>
    <t>4/4/4</t>
  </si>
  <si>
    <t>6/12</t>
  </si>
  <si>
    <t>L</t>
  </si>
  <si>
    <t>L_in</t>
  </si>
  <si>
    <t>cc_in</t>
  </si>
  <si>
    <t>cc</t>
  </si>
  <si>
    <t>g_kin</t>
  </si>
  <si>
    <t>g_kft</t>
  </si>
  <si>
    <t>g</t>
  </si>
  <si>
    <t>F</t>
  </si>
  <si>
    <t>F_kip</t>
  </si>
  <si>
    <t>kip/in</t>
  </si>
  <si>
    <t>kip/ft</t>
  </si>
  <si>
    <t>kN/m</t>
  </si>
  <si>
    <t>Vg_kip</t>
  </si>
  <si>
    <t>Vg</t>
  </si>
  <si>
    <t>self weight of the beam taken as 7 kN (p.9)</t>
  </si>
  <si>
    <t>[°]</t>
  </si>
  <si>
    <t>andere Bruchart - other failure type</t>
  </si>
  <si>
    <t>152/152/456</t>
  </si>
  <si>
    <t>konsl</t>
  </si>
  <si>
    <t>hhtop_in</t>
  </si>
  <si>
    <t>hhbot_in</t>
  </si>
  <si>
    <t>Vu_gF</t>
  </si>
  <si>
    <t>Øst</t>
  </si>
  <si>
    <t>Øst2</t>
  </si>
  <si>
    <t>Øa</t>
  </si>
  <si>
    <t>2Ø8</t>
  </si>
  <si>
    <t>As2_</t>
  </si>
  <si>
    <t>c_</t>
  </si>
  <si>
    <t>hh_bot</t>
  </si>
  <si>
    <t>hh_top</t>
  </si>
  <si>
    <t>oml2</t>
  </si>
  <si>
    <t>rhos2</t>
  </si>
  <si>
    <t>fs2y</t>
  </si>
  <si>
    <t>Section properties</t>
  </si>
  <si>
    <t>Loading and geometry</t>
  </si>
  <si>
    <t>Longitudinal tension reinforcement</t>
  </si>
  <si>
    <t xml:space="preserve"> Longitudinal compression reinforcement</t>
  </si>
  <si>
    <t>Concrete tensile strength</t>
  </si>
  <si>
    <t>Test results</t>
  </si>
  <si>
    <t>Control criteria</t>
  </si>
  <si>
    <t>Test speciment</t>
  </si>
  <si>
    <t>Author</t>
  </si>
  <si>
    <t>Notation</t>
  </si>
  <si>
    <t>concrete compressive strength</t>
  </si>
  <si>
    <t>control specimen</t>
  </si>
  <si>
    <t xml:space="preserve"> control specimen</t>
  </si>
  <si>
    <t>mechanical reinf. ratios</t>
  </si>
  <si>
    <t>failure type</t>
  </si>
  <si>
    <t xml:space="preserve"> remarks</t>
  </si>
  <si>
    <t>ER3b</t>
  </si>
  <si>
    <t>RC11</t>
  </si>
  <si>
    <t>RC12</t>
  </si>
  <si>
    <t>RC13</t>
  </si>
  <si>
    <t>Author01_year_001_ER1b</t>
  </si>
  <si>
    <t>Author01_year_002_ER2b</t>
  </si>
  <si>
    <t>Author01_year_003_ER3b</t>
  </si>
  <si>
    <t>Author02_year_001_RC01</t>
  </si>
  <si>
    <t>Author02_year_002_RC02</t>
  </si>
  <si>
    <t>Author02_year_003_RC03</t>
  </si>
  <si>
    <t>Author01 (year)</t>
  </si>
  <si>
    <t>Author02 (year)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</si>
</sst>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DM&quot;_-;\-* #,##0.00\ &quot;DM&quot;_-;_-* &quot;-&quot;??\ &quot;DM&quot;_-;_-@_-"/>
    <numFmt numFmtId="165" formatCode="_-* #,##0.00\ _D_M_-;\-* #,##0.00\ _D_M_-;_-* &quot;-&quot;??\ _D_M_-;_-@_-"/>
    <numFmt numFmtId="166" formatCode="0.000"/>
    <numFmt numFmtId="167" formatCode="0.0"/>
    <numFmt numFmtId="168" formatCode="0.00000"/>
    <numFmt numFmtId="169" formatCode="0.0000"/>
  </numFmts>
  <fonts count="15" x14ac:knownFonts="1">
    <font>
      <sz val="10"/>
      <name val="Arial"/>
    </font>
    <font>
      <sz val="10"/>
      <name val="Arial"/>
    </font>
    <font>
      <sz val="8"/>
      <name val="Times"/>
      <family val="1"/>
    </font>
    <font>
      <sz val="9"/>
      <name val="Times"/>
      <family val="1"/>
    </font>
    <font>
      <sz val="9"/>
      <name val="Arial"/>
      <family val="2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12"/>
      <name val="Times New Roman"/>
      <family val="1"/>
    </font>
    <font>
      <sz val="12"/>
      <name val="Symbol"/>
      <family val="1"/>
      <charset val="2"/>
    </font>
    <font>
      <b/>
      <sz val="12"/>
      <name val="Times New Roman"/>
      <family val="1"/>
    </font>
    <font>
      <sz val="10"/>
      <name val="Arial"/>
      <family val="2"/>
    </font>
    <font>
      <sz val="12"/>
      <color indexed="10"/>
      <name val="Times New Roman"/>
      <family val="1"/>
    </font>
    <font>
      <vertAlign val="subscript"/>
      <sz val="12"/>
      <name val="Times New Roman"/>
      <family val="1"/>
    </font>
    <font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11" fillId="0" borderId="0"/>
    <xf numFmtId="0" fontId="1" fillId="0" borderId="0"/>
    <xf numFmtId="164" fontId="1" fillId="0" borderId="0" applyFont="0" applyFill="0" applyBorder="0" applyAlignment="0" applyProtection="0"/>
  </cellStyleXfs>
  <cellXfs count="411">
    <xf numFmtId="0" fontId="0" fillId="0" borderId="0" xfId="0"/>
    <xf numFmtId="1" fontId="2" fillId="0" borderId="0" xfId="0" applyNumberFormat="1" applyFont="1"/>
    <xf numFmtId="1" fontId="3" fillId="0" borderId="0" xfId="0" applyNumberFormat="1" applyFont="1"/>
    <xf numFmtId="1" fontId="4" fillId="0" borderId="0" xfId="0" applyNumberFormat="1" applyFont="1"/>
    <xf numFmtId="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167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2" fontId="8" fillId="0" borderId="0" xfId="1" applyNumberFormat="1" applyFont="1" applyFill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2" fontId="5" fillId="0" borderId="5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5" fillId="3" borderId="2" xfId="0" applyNumberFormat="1" applyFont="1" applyFill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167" fontId="5" fillId="0" borderId="5" xfId="0" applyNumberFormat="1" applyFont="1" applyBorder="1" applyAlignment="1">
      <alignment horizontal="center"/>
    </xf>
    <xf numFmtId="166" fontId="5" fillId="0" borderId="5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7" fontId="8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66" fontId="5" fillId="0" borderId="7" xfId="0" applyNumberFormat="1" applyFont="1" applyBorder="1" applyAlignment="1">
      <alignment horizontal="center"/>
    </xf>
    <xf numFmtId="2" fontId="8" fillId="0" borderId="1" xfId="1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67" fontId="8" fillId="0" borderId="4" xfId="0" applyNumberFormat="1" applyFont="1" applyBorder="1" applyAlignment="1">
      <alignment horizontal="center"/>
    </xf>
    <xf numFmtId="167" fontId="5" fillId="0" borderId="4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166" fontId="5" fillId="0" borderId="4" xfId="0" applyNumberFormat="1" applyFont="1" applyBorder="1" applyAlignment="1">
      <alignment horizontal="center"/>
    </xf>
    <xf numFmtId="166" fontId="5" fillId="0" borderId="10" xfId="0" applyNumberFormat="1" applyFont="1" applyBorder="1" applyAlignment="1">
      <alignment horizontal="center"/>
    </xf>
    <xf numFmtId="2" fontId="8" fillId="0" borderId="4" xfId="1" applyNumberFormat="1" applyFont="1" applyFill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5" fillId="3" borderId="3" xfId="0" applyNumberFormat="1" applyFont="1" applyFill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49" fontId="8" fillId="0" borderId="0" xfId="0" applyNumberFormat="1" applyFont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12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69" fontId="7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2" fontId="5" fillId="4" borderId="4" xfId="0" applyNumberFormat="1" applyFont="1" applyFill="1" applyBorder="1" applyAlignment="1">
      <alignment horizontal="center"/>
    </xf>
    <xf numFmtId="1" fontId="12" fillId="0" borderId="0" xfId="0" applyNumberFormat="1" applyFont="1" applyAlignment="1">
      <alignment horizontal="center"/>
    </xf>
    <xf numFmtId="2" fontId="12" fillId="0" borderId="0" xfId="1" applyNumberFormat="1" applyFont="1" applyFill="1" applyBorder="1" applyAlignment="1">
      <alignment horizontal="center"/>
    </xf>
    <xf numFmtId="2" fontId="12" fillId="0" borderId="4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69" fontId="7" fillId="0" borderId="6" xfId="0" applyNumberFormat="1" applyFont="1" applyBorder="1" applyAlignment="1">
      <alignment horizontal="center"/>
    </xf>
    <xf numFmtId="169" fontId="7" fillId="0" borderId="8" xfId="0" applyNumberFormat="1" applyFont="1" applyBorder="1" applyAlignment="1">
      <alignment horizontal="center"/>
    </xf>
    <xf numFmtId="169" fontId="7" fillId="0" borderId="5" xfId="0" applyNumberFormat="1" applyFont="1" applyBorder="1" applyAlignment="1">
      <alignment horizontal="center"/>
    </xf>
    <xf numFmtId="169" fontId="7" fillId="0" borderId="7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167" fontId="5" fillId="0" borderId="7" xfId="0" applyNumberFormat="1" applyFont="1" applyBorder="1" applyAlignment="1">
      <alignment horizontal="center"/>
    </xf>
    <xf numFmtId="167" fontId="12" fillId="0" borderId="6" xfId="0" applyNumberFormat="1" applyFont="1" applyBorder="1" applyAlignment="1">
      <alignment horizontal="center"/>
    </xf>
    <xf numFmtId="167" fontId="12" fillId="0" borderId="8" xfId="0" applyNumberFormat="1" applyFont="1" applyBorder="1" applyAlignment="1">
      <alignment horizontal="center"/>
    </xf>
    <xf numFmtId="1" fontId="5" fillId="0" borderId="11" xfId="0" applyNumberFormat="1" applyFont="1" applyBorder="1" applyAlignment="1">
      <alignment horizontal="center"/>
    </xf>
    <xf numFmtId="1" fontId="5" fillId="0" borderId="12" xfId="0" applyNumberFormat="1" applyFont="1" applyBorder="1" applyAlignment="1">
      <alignment horizontal="center"/>
    </xf>
    <xf numFmtId="1" fontId="5" fillId="0" borderId="13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7" fontId="12" fillId="0" borderId="0" xfId="0" applyNumberFormat="1" applyFont="1" applyAlignment="1">
      <alignment horizontal="center"/>
    </xf>
    <xf numFmtId="2" fontId="12" fillId="0" borderId="1" xfId="0" applyNumberFormat="1" applyFont="1" applyBorder="1" applyAlignment="1">
      <alignment horizontal="center"/>
    </xf>
    <xf numFmtId="2" fontId="12" fillId="0" borderId="1" xfId="1" applyNumberFormat="1" applyFont="1" applyFill="1" applyBorder="1" applyAlignment="1">
      <alignment horizontal="center"/>
    </xf>
    <xf numFmtId="166" fontId="7" fillId="0" borderId="1" xfId="3" applyNumberFormat="1" applyFont="1" applyBorder="1" applyAlignment="1">
      <alignment horizontal="center"/>
    </xf>
    <xf numFmtId="167" fontId="12" fillId="0" borderId="9" xfId="0" applyNumberFormat="1" applyFont="1" applyBorder="1" applyAlignment="1">
      <alignment horizontal="center"/>
    </xf>
    <xf numFmtId="167" fontId="5" fillId="0" borderId="10" xfId="0" applyNumberFormat="1" applyFont="1" applyBorder="1" applyAlignment="1">
      <alignment horizontal="center"/>
    </xf>
    <xf numFmtId="169" fontId="7" fillId="0" borderId="10" xfId="0" applyNumberFormat="1" applyFont="1" applyBorder="1" applyAlignment="1">
      <alignment horizontal="center"/>
    </xf>
    <xf numFmtId="169" fontId="7" fillId="0" borderId="9" xfId="0" applyNumberFormat="1" applyFont="1" applyBorder="1" applyAlignment="1">
      <alignment horizontal="center"/>
    </xf>
    <xf numFmtId="2" fontId="12" fillId="0" borderId="4" xfId="1" applyNumberFormat="1" applyFont="1" applyFill="1" applyBorder="1" applyAlignment="1">
      <alignment horizontal="center"/>
    </xf>
    <xf numFmtId="166" fontId="7" fillId="0" borderId="4" xfId="3" applyNumberFormat="1" applyFont="1" applyBorder="1" applyAlignment="1">
      <alignment horizontal="center"/>
    </xf>
    <xf numFmtId="1" fontId="5" fillId="0" borderId="14" xfId="0" applyNumberFormat="1" applyFont="1" applyBorder="1" applyAlignment="1">
      <alignment horizontal="center"/>
    </xf>
    <xf numFmtId="169" fontId="7" fillId="0" borderId="1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12" fillId="0" borderId="4" xfId="0" applyNumberFormat="1" applyFont="1" applyBorder="1" applyAlignment="1">
      <alignment horizontal="center"/>
    </xf>
    <xf numFmtId="169" fontId="7" fillId="0" borderId="4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/>
    </xf>
    <xf numFmtId="166" fontId="7" fillId="0" borderId="4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1" fontId="5" fillId="0" borderId="17" xfId="0" applyNumberFormat="1" applyFont="1" applyBorder="1" applyAlignment="1">
      <alignment horizontal="center"/>
    </xf>
    <xf numFmtId="0" fontId="5" fillId="5" borderId="14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/>
    </xf>
    <xf numFmtId="2" fontId="10" fillId="2" borderId="10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67" fontId="5" fillId="2" borderId="5" xfId="0" applyNumberFormat="1" applyFont="1" applyFill="1" applyBorder="1" applyAlignment="1">
      <alignment horizontal="center"/>
    </xf>
    <xf numFmtId="167" fontId="5" fillId="2" borderId="2" xfId="0" applyNumberFormat="1" applyFont="1" applyFill="1" applyBorder="1" applyAlignment="1">
      <alignment horizontal="center"/>
    </xf>
    <xf numFmtId="169" fontId="5" fillId="2" borderId="2" xfId="0" quotePrefix="1" applyNumberFormat="1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/>
    </xf>
    <xf numFmtId="1" fontId="5" fillId="2" borderId="6" xfId="0" applyNumberFormat="1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center"/>
    </xf>
    <xf numFmtId="2" fontId="5" fillId="2" borderId="2" xfId="0" quotePrefix="1" applyNumberFormat="1" applyFont="1" applyFill="1" applyBorder="1" applyAlignment="1">
      <alignment horizontal="center" wrapText="1"/>
    </xf>
    <xf numFmtId="2" fontId="5" fillId="2" borderId="0" xfId="1" quotePrefix="1" applyNumberFormat="1" applyFont="1" applyFill="1" applyBorder="1" applyAlignment="1">
      <alignment horizontal="center"/>
    </xf>
    <xf numFmtId="2" fontId="5" fillId="2" borderId="2" xfId="0" quotePrefix="1" applyNumberFormat="1" applyFont="1" applyFill="1" applyBorder="1" applyAlignment="1">
      <alignment horizontal="center"/>
    </xf>
    <xf numFmtId="169" fontId="5" fillId="2" borderId="6" xfId="0" quotePrefix="1" applyNumberFormat="1" applyFont="1" applyFill="1" applyBorder="1" applyAlignment="1">
      <alignment horizontal="center"/>
    </xf>
    <xf numFmtId="1" fontId="5" fillId="2" borderId="2" xfId="0" applyNumberFormat="1" applyFont="1" applyFill="1" applyBorder="1" applyAlignment="1">
      <alignment horizontal="center"/>
    </xf>
    <xf numFmtId="1" fontId="5" fillId="3" borderId="15" xfId="0" applyNumberFormat="1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2" fontId="5" fillId="2" borderId="1" xfId="4" applyNumberFormat="1" applyFont="1" applyFill="1" applyBorder="1" applyAlignment="1">
      <alignment horizontal="center"/>
    </xf>
    <xf numFmtId="167" fontId="8" fillId="2" borderId="3" xfId="4" applyNumberFormat="1" applyFont="1" applyFill="1" applyBorder="1" applyAlignment="1">
      <alignment horizontal="center"/>
    </xf>
    <xf numFmtId="2" fontId="5" fillId="2" borderId="7" xfId="4" applyNumberFormat="1" applyFont="1" applyFill="1" applyBorder="1" applyAlignment="1">
      <alignment horizontal="center"/>
    </xf>
    <xf numFmtId="167" fontId="8" fillId="2" borderId="3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167" fontId="8" fillId="2" borderId="6" xfId="0" applyNumberFormat="1" applyFont="1" applyFill="1" applyBorder="1" applyAlignment="1">
      <alignment horizontal="center"/>
    </xf>
    <xf numFmtId="2" fontId="5" fillId="2" borderId="7" xfId="0" applyNumberFormat="1" applyFont="1" applyFill="1" applyBorder="1" applyAlignment="1">
      <alignment horizontal="center"/>
    </xf>
    <xf numFmtId="167" fontId="8" fillId="2" borderId="2" xfId="0" applyNumberFormat="1" applyFont="1" applyFill="1" applyBorder="1" applyAlignment="1">
      <alignment horizontal="center"/>
    </xf>
    <xf numFmtId="1" fontId="12" fillId="2" borderId="1" xfId="0" applyNumberFormat="1" applyFont="1" applyFill="1" applyBorder="1" applyAlignment="1">
      <alignment horizontal="center"/>
    </xf>
    <xf numFmtId="167" fontId="12" fillId="2" borderId="2" xfId="0" applyNumberFormat="1" applyFont="1" applyFill="1" applyBorder="1" applyAlignment="1">
      <alignment horizontal="center"/>
    </xf>
    <xf numFmtId="167" fontId="5" fillId="2" borderId="7" xfId="0" applyNumberFormat="1" applyFont="1" applyFill="1" applyBorder="1" applyAlignment="1">
      <alignment horizontal="center"/>
    </xf>
    <xf numFmtId="167" fontId="5" fillId="2" borderId="1" xfId="0" applyNumberFormat="1" applyFont="1" applyFill="1" applyBorder="1" applyAlignment="1">
      <alignment horizontal="center"/>
    </xf>
    <xf numFmtId="167" fontId="8" fillId="2" borderId="7" xfId="0" applyNumberFormat="1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6" fontId="5" fillId="2" borderId="7" xfId="0" applyNumberFormat="1" applyFont="1" applyFill="1" applyBorder="1" applyAlignment="1">
      <alignment horizontal="center"/>
    </xf>
    <xf numFmtId="2" fontId="7" fillId="2" borderId="3" xfId="0" applyNumberFormat="1" applyFont="1" applyFill="1" applyBorder="1" applyAlignment="1">
      <alignment horizontal="center"/>
    </xf>
    <xf numFmtId="169" fontId="7" fillId="2" borderId="3" xfId="0" applyNumberFormat="1" applyFont="1" applyFill="1" applyBorder="1" applyAlignment="1">
      <alignment horizontal="center"/>
    </xf>
    <xf numFmtId="2" fontId="8" fillId="2" borderId="3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1" fontId="5" fillId="2" borderId="8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center"/>
    </xf>
    <xf numFmtId="2" fontId="8" fillId="2" borderId="3" xfId="1" applyNumberFormat="1" applyFont="1" applyFill="1" applyBorder="1" applyAlignment="1">
      <alignment horizontal="center"/>
    </xf>
    <xf numFmtId="49" fontId="8" fillId="2" borderId="8" xfId="0" applyNumberFormat="1" applyFont="1" applyFill="1" applyBorder="1" applyAlignment="1">
      <alignment horizontal="center"/>
    </xf>
    <xf numFmtId="2" fontId="12" fillId="2" borderId="1" xfId="1" applyNumberFormat="1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169" fontId="7" fillId="2" borderId="1" xfId="0" applyNumberFormat="1" applyFont="1" applyFill="1" applyBorder="1" applyAlignment="1">
      <alignment horizontal="center"/>
    </xf>
    <xf numFmtId="169" fontId="7" fillId="2" borderId="8" xfId="0" applyNumberFormat="1" applyFont="1" applyFill="1" applyBorder="1" applyAlignment="1">
      <alignment horizontal="center"/>
    </xf>
    <xf numFmtId="169" fontId="7" fillId="2" borderId="7" xfId="0" applyNumberFormat="1" applyFont="1" applyFill="1" applyBorder="1" applyAlignment="1">
      <alignment horizontal="center"/>
    </xf>
    <xf numFmtId="169" fontId="7" fillId="2" borderId="3" xfId="3" applyNumberFormat="1" applyFont="1" applyFill="1" applyBorder="1" applyAlignment="1">
      <alignment horizontal="center"/>
    </xf>
    <xf numFmtId="2" fontId="5" fillId="4" borderId="3" xfId="0" applyNumberFormat="1" applyFont="1" applyFill="1" applyBorder="1" applyAlignment="1">
      <alignment horizontal="center"/>
    </xf>
    <xf numFmtId="2" fontId="8" fillId="4" borderId="3" xfId="0" applyNumberFormat="1" applyFont="1" applyFill="1" applyBorder="1" applyAlignment="1">
      <alignment horizontal="center"/>
    </xf>
    <xf numFmtId="2" fontId="8" fillId="4" borderId="18" xfId="0" applyNumberFormat="1" applyFont="1" applyFill="1" applyBorder="1" applyAlignment="1">
      <alignment horizontal="center"/>
    </xf>
    <xf numFmtId="2" fontId="8" fillId="2" borderId="6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5" fillId="5" borderId="14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167" fontId="8" fillId="2" borderId="14" xfId="0" applyNumberFormat="1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2" fontId="5" fillId="2" borderId="14" xfId="0" applyNumberFormat="1" applyFont="1" applyFill="1" applyBorder="1" applyAlignment="1">
      <alignment horizontal="center"/>
    </xf>
    <xf numFmtId="167" fontId="8" fillId="2" borderId="10" xfId="0" applyNumberFormat="1" applyFont="1" applyFill="1" applyBorder="1" applyAlignment="1">
      <alignment horizontal="center"/>
    </xf>
    <xf numFmtId="1" fontId="12" fillId="2" borderId="10" xfId="0" applyNumberFormat="1" applyFont="1" applyFill="1" applyBorder="1" applyAlignment="1">
      <alignment horizontal="center"/>
    </xf>
    <xf numFmtId="167" fontId="12" fillId="2" borderId="9" xfId="0" applyNumberFormat="1" applyFont="1" applyFill="1" applyBorder="1" applyAlignment="1">
      <alignment horizontal="center"/>
    </xf>
    <xf numFmtId="167" fontId="8" fillId="2" borderId="5" xfId="0" applyNumberFormat="1" applyFont="1" applyFill="1" applyBorder="1" applyAlignment="1">
      <alignment horizontal="center"/>
    </xf>
    <xf numFmtId="167" fontId="5" fillId="2" borderId="10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6" fontId="5" fillId="2" borderId="10" xfId="0" applyNumberFormat="1" applyFont="1" applyFill="1" applyBorder="1" applyAlignment="1">
      <alignment horizontal="center"/>
    </xf>
    <xf numFmtId="2" fontId="7" fillId="2" borderId="14" xfId="0" applyNumberFormat="1" applyFont="1" applyFill="1" applyBorder="1" applyAlignment="1">
      <alignment horizontal="center"/>
    </xf>
    <xf numFmtId="169" fontId="7" fillId="2" borderId="14" xfId="0" applyNumberFormat="1" applyFont="1" applyFill="1" applyBorder="1" applyAlignment="1">
      <alignment horizontal="center"/>
    </xf>
    <xf numFmtId="2" fontId="8" fillId="2" borderId="14" xfId="0" applyNumberFormat="1" applyFont="1" applyFill="1" applyBorder="1" applyAlignment="1">
      <alignment horizontal="center"/>
    </xf>
    <xf numFmtId="2" fontId="12" fillId="2" borderId="14" xfId="0" applyNumberFormat="1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2" fontId="8" fillId="2" borderId="2" xfId="0" applyNumberFormat="1" applyFont="1" applyFill="1" applyBorder="1" applyAlignment="1">
      <alignment horizontal="center"/>
    </xf>
    <xf numFmtId="49" fontId="8" fillId="2" borderId="14" xfId="0" applyNumberFormat="1" applyFont="1" applyFill="1" applyBorder="1" applyAlignment="1">
      <alignment horizontal="center"/>
    </xf>
    <xf numFmtId="2" fontId="8" fillId="2" borderId="14" xfId="1" applyNumberFormat="1" applyFont="1" applyFill="1" applyBorder="1" applyAlignment="1">
      <alignment horizontal="center"/>
    </xf>
    <xf numFmtId="2" fontId="12" fillId="2" borderId="4" xfId="1" applyNumberFormat="1" applyFont="1" applyFill="1" applyBorder="1" applyAlignment="1">
      <alignment horizontal="center"/>
    </xf>
    <xf numFmtId="2" fontId="12" fillId="2" borderId="4" xfId="0" applyNumberFormat="1" applyFont="1" applyFill="1" applyBorder="1" applyAlignment="1">
      <alignment horizontal="center"/>
    </xf>
    <xf numFmtId="2" fontId="8" fillId="2" borderId="9" xfId="0" applyNumberFormat="1" applyFont="1" applyFill="1" applyBorder="1" applyAlignment="1">
      <alignment horizontal="center"/>
    </xf>
    <xf numFmtId="2" fontId="12" fillId="2" borderId="9" xfId="0" applyNumberFormat="1" applyFont="1" applyFill="1" applyBorder="1" applyAlignment="1">
      <alignment horizontal="center"/>
    </xf>
    <xf numFmtId="2" fontId="12" fillId="2" borderId="2" xfId="0" applyNumberFormat="1" applyFont="1" applyFill="1" applyBorder="1" applyAlignment="1">
      <alignment horizontal="center"/>
    </xf>
    <xf numFmtId="169" fontId="7" fillId="2" borderId="6" xfId="0" applyNumberFormat="1" applyFont="1" applyFill="1" applyBorder="1" applyAlignment="1">
      <alignment horizontal="center"/>
    </xf>
    <xf numFmtId="169" fontId="7" fillId="2" borderId="10" xfId="0" applyNumberFormat="1" applyFont="1" applyFill="1" applyBorder="1" applyAlignment="1">
      <alignment horizontal="center"/>
    </xf>
    <xf numFmtId="169" fontId="7" fillId="2" borderId="14" xfId="3" applyNumberFormat="1" applyFont="1" applyFill="1" applyBorder="1" applyAlignment="1">
      <alignment horizontal="center"/>
    </xf>
    <xf numFmtId="2" fontId="5" fillId="4" borderId="14" xfId="0" applyNumberFormat="1" applyFont="1" applyFill="1" applyBorder="1" applyAlignment="1">
      <alignment horizontal="center"/>
    </xf>
    <xf numFmtId="2" fontId="8" fillId="4" borderId="14" xfId="0" applyNumberFormat="1" applyFont="1" applyFill="1" applyBorder="1" applyAlignment="1">
      <alignment horizontal="center"/>
    </xf>
    <xf numFmtId="2" fontId="8" fillId="4" borderId="19" xfId="0" applyNumberFormat="1" applyFont="1" applyFill="1" applyBorder="1" applyAlignment="1">
      <alignment horizontal="center"/>
    </xf>
    <xf numFmtId="2" fontId="8" fillId="2" borderId="10" xfId="0" applyNumberFormat="1" applyFont="1" applyFill="1" applyBorder="1" applyAlignment="1">
      <alignment horizontal="center"/>
    </xf>
    <xf numFmtId="167" fontId="5" fillId="2" borderId="14" xfId="0" quotePrefix="1" applyNumberFormat="1" applyFont="1" applyFill="1" applyBorder="1" applyAlignment="1">
      <alignment horizontal="center"/>
    </xf>
    <xf numFmtId="167" fontId="5" fillId="2" borderId="4" xfId="0" applyNumberFormat="1" applyFont="1" applyFill="1" applyBorder="1" applyAlignment="1">
      <alignment horizontal="center"/>
    </xf>
    <xf numFmtId="167" fontId="12" fillId="2" borderId="10" xfId="0" applyNumberFormat="1" applyFont="1" applyFill="1" applyBorder="1" applyAlignment="1">
      <alignment horizontal="center"/>
    </xf>
    <xf numFmtId="1" fontId="5" fillId="2" borderId="4" xfId="0" applyNumberFormat="1" applyFont="1" applyFill="1" applyBorder="1" applyAlignment="1">
      <alignment horizontal="center"/>
    </xf>
    <xf numFmtId="1" fontId="5" fillId="2" borderId="14" xfId="0" applyNumberFormat="1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 vertical="center"/>
    </xf>
    <xf numFmtId="1" fontId="5" fillId="6" borderId="2" xfId="0" applyNumberFormat="1" applyFont="1" applyFill="1" applyBorder="1" applyAlignment="1">
      <alignment horizontal="center"/>
    </xf>
    <xf numFmtId="1" fontId="5" fillId="3" borderId="4" xfId="0" applyNumberFormat="1" applyFont="1" applyFill="1" applyBorder="1" applyAlignment="1">
      <alignment horizontal="center"/>
    </xf>
    <xf numFmtId="1" fontId="5" fillId="3" borderId="14" xfId="0" applyNumberFormat="1" applyFont="1" applyFill="1" applyBorder="1" applyAlignment="1">
      <alignment horizontal="center"/>
    </xf>
    <xf numFmtId="1" fontId="8" fillId="0" borderId="9" xfId="0" applyNumberFormat="1" applyFont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2" fontId="8" fillId="0" borderId="0" xfId="1" applyNumberFormat="1" applyFont="1" applyBorder="1" applyAlignment="1">
      <alignment horizontal="center"/>
    </xf>
    <xf numFmtId="2" fontId="12" fillId="0" borderId="0" xfId="1" applyNumberFormat="1" applyFont="1" applyBorder="1" applyAlignment="1">
      <alignment horizontal="center"/>
    </xf>
    <xf numFmtId="2" fontId="7" fillId="0" borderId="0" xfId="1" applyNumberFormat="1" applyFont="1" applyBorder="1" applyAlignment="1">
      <alignment horizontal="center"/>
    </xf>
    <xf numFmtId="169" fontId="9" fillId="2" borderId="5" xfId="0" applyNumberFormat="1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169" fontId="7" fillId="2" borderId="8" xfId="3" applyNumberFormat="1" applyFont="1" applyFill="1" applyBorder="1" applyAlignment="1">
      <alignment horizontal="center"/>
    </xf>
    <xf numFmtId="169" fontId="7" fillId="2" borderId="9" xfId="3" applyNumberFormat="1" applyFont="1" applyFill="1" applyBorder="1" applyAlignment="1">
      <alignment horizontal="center"/>
    </xf>
    <xf numFmtId="169" fontId="9" fillId="2" borderId="6" xfId="0" applyNumberFormat="1" applyFont="1" applyFill="1" applyBorder="1" applyAlignment="1">
      <alignment horizontal="center"/>
    </xf>
    <xf numFmtId="169" fontId="7" fillId="2" borderId="9" xfId="0" applyNumberFormat="1" applyFont="1" applyFill="1" applyBorder="1" applyAlignment="1">
      <alignment horizontal="center"/>
    </xf>
    <xf numFmtId="1" fontId="5" fillId="6" borderId="3" xfId="0" applyNumberFormat="1" applyFont="1" applyFill="1" applyBorder="1" applyAlignment="1">
      <alignment horizontal="center"/>
    </xf>
    <xf numFmtId="2" fontId="14" fillId="2" borderId="14" xfId="0" applyNumberFormat="1" applyFont="1" applyFill="1" applyBorder="1" applyAlignment="1">
      <alignment horizontal="center"/>
    </xf>
    <xf numFmtId="1" fontId="5" fillId="2" borderId="0" xfId="0" quotePrefix="1" applyNumberFormat="1" applyFont="1" applyFill="1" applyAlignment="1">
      <alignment horizontal="center"/>
    </xf>
    <xf numFmtId="2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2" fontId="5" fillId="7" borderId="0" xfId="0" applyNumberFormat="1" applyFont="1" applyFill="1" applyAlignment="1">
      <alignment horizontal="center"/>
    </xf>
    <xf numFmtId="2" fontId="5" fillId="2" borderId="0" xfId="0" quotePrefix="1" applyNumberFormat="1" applyFont="1" applyFill="1" applyAlignment="1">
      <alignment horizontal="center"/>
    </xf>
    <xf numFmtId="169" fontId="5" fillId="2" borderId="0" xfId="0" quotePrefix="1" applyNumberFormat="1" applyFont="1" applyFill="1" applyAlignment="1">
      <alignment horizontal="center"/>
    </xf>
    <xf numFmtId="1" fontId="5" fillId="2" borderId="0" xfId="0" applyNumberFormat="1" applyFont="1" applyFill="1" applyAlignment="1">
      <alignment horizontal="center"/>
    </xf>
    <xf numFmtId="0" fontId="10" fillId="3" borderId="0" xfId="0" applyFont="1" applyFill="1" applyAlignment="1">
      <alignment horizontal="center" vertical="center"/>
    </xf>
    <xf numFmtId="2" fontId="5" fillId="4" borderId="0" xfId="0" applyNumberFormat="1" applyFont="1" applyFill="1" applyAlignment="1">
      <alignment horizontal="center"/>
    </xf>
    <xf numFmtId="167" fontId="5" fillId="2" borderId="0" xfId="0" applyNumberFormat="1" applyFont="1" applyFill="1" applyAlignment="1">
      <alignment horizontal="center"/>
    </xf>
    <xf numFmtId="2" fontId="12" fillId="2" borderId="0" xfId="0" applyNumberFormat="1" applyFont="1" applyFill="1" applyAlignment="1">
      <alignment horizontal="center"/>
    </xf>
    <xf numFmtId="169" fontId="7" fillId="2" borderId="0" xfId="0" applyNumberFormat="1" applyFont="1" applyFill="1" applyAlignment="1">
      <alignment horizontal="center"/>
    </xf>
    <xf numFmtId="1" fontId="5" fillId="3" borderId="0" xfId="0" applyNumberFormat="1" applyFont="1" applyFill="1" applyAlignment="1">
      <alignment horizontal="center"/>
    </xf>
    <xf numFmtId="166" fontId="7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166" fontId="7" fillId="0" borderId="0" xfId="3" applyNumberFormat="1" applyFont="1" applyAlignment="1">
      <alignment horizontal="center"/>
    </xf>
    <xf numFmtId="0" fontId="6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2" borderId="10" xfId="0" applyFont="1" applyFill="1" applyBorder="1" applyAlignment="1">
      <alignment horizontal="center"/>
    </xf>
    <xf numFmtId="166" fontId="5" fillId="2" borderId="4" xfId="0" applyNumberFormat="1" applyFont="1" applyFill="1" applyBorder="1" applyAlignment="1">
      <alignment horizontal="center"/>
    </xf>
    <xf numFmtId="49" fontId="8" fillId="2" borderId="9" xfId="0" applyNumberFormat="1" applyFont="1" applyFill="1" applyBorder="1" applyAlignment="1">
      <alignment horizontal="center"/>
    </xf>
    <xf numFmtId="1" fontId="5" fillId="3" borderId="17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1" fontId="5" fillId="6" borderId="14" xfId="0" applyNumberFormat="1" applyFont="1" applyFill="1" applyBorder="1" applyAlignment="1">
      <alignment horizontal="center"/>
    </xf>
    <xf numFmtId="166" fontId="7" fillId="0" borderId="10" xfId="3" applyNumberFormat="1" applyFont="1" applyBorder="1" applyAlignment="1">
      <alignment horizontal="center"/>
    </xf>
    <xf numFmtId="166" fontId="7" fillId="0" borderId="5" xfId="3" applyNumberFormat="1" applyFont="1" applyBorder="1" applyAlignment="1">
      <alignment horizontal="center"/>
    </xf>
    <xf numFmtId="166" fontId="7" fillId="0" borderId="7" xfId="3" applyNumberFormat="1" applyFont="1" applyBorder="1" applyAlignment="1">
      <alignment horizontal="center"/>
    </xf>
    <xf numFmtId="1" fontId="5" fillId="3" borderId="0" xfId="0" applyNumberFormat="1" applyFont="1" applyFill="1" applyAlignment="1">
      <alignment horizontal="left"/>
    </xf>
    <xf numFmtId="1" fontId="5" fillId="8" borderId="5" xfId="0" applyNumberFormat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left"/>
    </xf>
    <xf numFmtId="1" fontId="5" fillId="8" borderId="7" xfId="0" applyNumberFormat="1" applyFont="1" applyFill="1" applyBorder="1" applyAlignment="1">
      <alignment horizontal="center"/>
    </xf>
    <xf numFmtId="1" fontId="5" fillId="8" borderId="10" xfId="0" applyNumberFormat="1" applyFont="1" applyFill="1" applyBorder="1" applyAlignment="1">
      <alignment horizontal="center"/>
    </xf>
    <xf numFmtId="1" fontId="5" fillId="8" borderId="2" xfId="0" applyNumberFormat="1" applyFont="1" applyFill="1" applyBorder="1" applyAlignment="1">
      <alignment horizontal="center"/>
    </xf>
    <xf numFmtId="169" fontId="10" fillId="2" borderId="10" xfId="0" applyNumberFormat="1" applyFont="1" applyFill="1" applyBorder="1" applyAlignment="1">
      <alignment horizontal="center" vertical="center"/>
    </xf>
    <xf numFmtId="169" fontId="10" fillId="2" borderId="4" xfId="0" applyNumberFormat="1" applyFont="1" applyFill="1" applyBorder="1" applyAlignment="1">
      <alignment horizontal="center" vertical="center"/>
    </xf>
    <xf numFmtId="169" fontId="10" fillId="2" borderId="9" xfId="0" applyNumberFormat="1" applyFont="1" applyFill="1" applyBorder="1" applyAlignment="1">
      <alignment horizontal="center" vertical="center"/>
    </xf>
    <xf numFmtId="2" fontId="10" fillId="2" borderId="10" xfId="0" applyNumberFormat="1" applyFont="1" applyFill="1" applyBorder="1" applyAlignment="1">
      <alignment horizontal="center" vertical="center"/>
    </xf>
    <xf numFmtId="2" fontId="10" fillId="2" borderId="4" xfId="0" applyNumberFormat="1" applyFont="1" applyFill="1" applyBorder="1" applyAlignment="1">
      <alignment horizontal="center" vertical="center"/>
    </xf>
    <xf numFmtId="2" fontId="10" fillId="2" borderId="9" xfId="0" applyNumberFormat="1" applyFont="1" applyFill="1" applyBorder="1" applyAlignment="1">
      <alignment horizontal="center" vertical="center"/>
    </xf>
    <xf numFmtId="2" fontId="5" fillId="2" borderId="5" xfId="0" applyNumberFormat="1" applyFont="1" applyFill="1" applyBorder="1" applyAlignment="1">
      <alignment horizontal="center"/>
    </xf>
    <xf numFmtId="2" fontId="5" fillId="7" borderId="0" xfId="0" applyNumberFormat="1" applyFont="1" applyFill="1" applyAlignment="1">
      <alignment horizontal="center"/>
    </xf>
    <xf numFmtId="2" fontId="5" fillId="2" borderId="6" xfId="0" applyNumberFormat="1" applyFont="1" applyFill="1" applyBorder="1" applyAlignment="1">
      <alignment horizontal="center"/>
    </xf>
    <xf numFmtId="2" fontId="5" fillId="2" borderId="0" xfId="0" quotePrefix="1" applyNumberFormat="1" applyFont="1" applyFill="1" applyAlignment="1">
      <alignment horizontal="center"/>
    </xf>
    <xf numFmtId="167" fontId="5" fillId="2" borderId="5" xfId="0" applyNumberFormat="1" applyFont="1" applyFill="1" applyBorder="1" applyAlignment="1">
      <alignment horizontal="center"/>
    </xf>
    <xf numFmtId="167" fontId="5" fillId="2" borderId="6" xfId="0" applyNumberFormat="1" applyFont="1" applyFill="1" applyBorder="1" applyAlignment="1">
      <alignment horizontal="center"/>
    </xf>
    <xf numFmtId="169" fontId="5" fillId="2" borderId="0" xfId="0" applyNumberFormat="1" applyFont="1" applyFill="1" applyAlignment="1">
      <alignment horizontal="center"/>
    </xf>
    <xf numFmtId="169" fontId="5" fillId="2" borderId="6" xfId="0" applyNumberFormat="1" applyFont="1" applyFill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2" fontId="5" fillId="2" borderId="5" xfId="0" quotePrefix="1" applyNumberFormat="1" applyFont="1" applyFill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167" fontId="5" fillId="2" borderId="0" xfId="0" applyNumberFormat="1" applyFont="1" applyFill="1" applyAlignment="1">
      <alignment horizontal="center"/>
    </xf>
    <xf numFmtId="167" fontId="5" fillId="0" borderId="6" xfId="0" applyNumberFormat="1" applyFont="1" applyBorder="1" applyAlignment="1">
      <alignment horizontal="center"/>
    </xf>
    <xf numFmtId="1" fontId="10" fillId="3" borderId="10" xfId="0" applyNumberFormat="1" applyFont="1" applyFill="1" applyBorder="1" applyAlignment="1">
      <alignment horizontal="center"/>
    </xf>
    <xf numFmtId="1" fontId="10" fillId="3" borderId="4" xfId="0" applyNumberFormat="1" applyFont="1" applyFill="1" applyBorder="1" applyAlignment="1">
      <alignment horizontal="center"/>
    </xf>
    <xf numFmtId="1" fontId="10" fillId="3" borderId="9" xfId="0" applyNumberFormat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167" fontId="10" fillId="2" borderId="4" xfId="0" applyNumberFormat="1" applyFont="1" applyFill="1" applyBorder="1" applyAlignment="1">
      <alignment horizontal="center" vertical="center"/>
    </xf>
    <xf numFmtId="2" fontId="5" fillId="4" borderId="5" xfId="0" quotePrefix="1" applyNumberFormat="1" applyFont="1" applyFill="1" applyBorder="1" applyAlignment="1">
      <alignment horizontal="center"/>
    </xf>
    <xf numFmtId="2" fontId="5" fillId="4" borderId="6" xfId="0" quotePrefix="1" applyNumberFormat="1" applyFont="1" applyFill="1" applyBorder="1" applyAlignment="1">
      <alignment horizontal="center"/>
    </xf>
    <xf numFmtId="2" fontId="5" fillId="4" borderId="5" xfId="0" applyNumberFormat="1" applyFont="1" applyFill="1" applyBorder="1" applyAlignment="1">
      <alignment horizontal="center"/>
    </xf>
    <xf numFmtId="2" fontId="5" fillId="4" borderId="6" xfId="0" applyNumberFormat="1" applyFont="1" applyFill="1" applyBorder="1" applyAlignment="1">
      <alignment horizontal="center"/>
    </xf>
    <xf numFmtId="1" fontId="10" fillId="2" borderId="4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7" fontId="10" fillId="2" borderId="9" xfId="0" applyNumberFormat="1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/>
    </xf>
    <xf numFmtId="2" fontId="5" fillId="0" borderId="10" xfId="0" applyNumberFormat="1" applyFont="1" applyFill="1" applyBorder="1" applyAlignment="1">
      <alignment horizontal="center"/>
    </xf>
    <xf numFmtId="167" fontId="8" fillId="0" borderId="4" xfId="0" applyNumberFormat="1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/>
    </xf>
    <xf numFmtId="1" fontId="12" fillId="0" borderId="4" xfId="0" applyNumberFormat="1" applyFont="1" applyFill="1" applyBorder="1" applyAlignment="1">
      <alignment horizontal="center"/>
    </xf>
    <xf numFmtId="167" fontId="12" fillId="0" borderId="9" xfId="0" applyNumberFormat="1" applyFont="1" applyFill="1" applyBorder="1" applyAlignment="1">
      <alignment horizontal="center"/>
    </xf>
    <xf numFmtId="167" fontId="5" fillId="0" borderId="4" xfId="0" applyNumberFormat="1" applyFon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167" fontId="5" fillId="0" borderId="10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horizontal="center"/>
    </xf>
    <xf numFmtId="1" fontId="5" fillId="0" borderId="13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" fontId="7" fillId="0" borderId="4" xfId="0" applyNumberFormat="1" applyFont="1" applyFill="1" applyBorder="1" applyAlignment="1">
      <alignment horizontal="center"/>
    </xf>
    <xf numFmtId="166" fontId="7" fillId="0" borderId="4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 vertical="center"/>
    </xf>
    <xf numFmtId="167" fontId="8" fillId="0" borderId="4" xfId="0" applyNumberFormat="1" applyFont="1" applyFill="1" applyBorder="1" applyAlignment="1">
      <alignment horizontal="center" vertical="center"/>
    </xf>
    <xf numFmtId="1" fontId="5" fillId="0" borderId="4" xfId="0" applyNumberFormat="1" applyFont="1" applyFill="1" applyBorder="1" applyAlignment="1">
      <alignment horizontal="center" vertical="center"/>
    </xf>
    <xf numFmtId="166" fontId="5" fillId="0" borderId="4" xfId="0" applyNumberFormat="1" applyFont="1" applyFill="1" applyBorder="1" applyAlignment="1">
      <alignment horizontal="center" vertical="center"/>
    </xf>
    <xf numFmtId="167" fontId="7" fillId="0" borderId="4" xfId="0" applyNumberFormat="1" applyFont="1" applyFill="1" applyBorder="1" applyAlignment="1">
      <alignment horizontal="center" vertical="center"/>
    </xf>
    <xf numFmtId="166" fontId="7" fillId="0" borderId="4" xfId="0" applyNumberFormat="1" applyFont="1" applyFill="1" applyBorder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/>
    </xf>
    <xf numFmtId="166" fontId="5" fillId="0" borderId="10" xfId="0" applyNumberFormat="1" applyFont="1" applyFill="1" applyBorder="1" applyAlignment="1">
      <alignment horizontal="center"/>
    </xf>
    <xf numFmtId="1" fontId="8" fillId="0" borderId="4" xfId="0" applyNumberFormat="1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169" fontId="7" fillId="0" borderId="4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169" fontId="7" fillId="0" borderId="9" xfId="0" applyNumberFormat="1" applyFont="1" applyFill="1" applyBorder="1" applyAlignment="1">
      <alignment horizontal="center"/>
    </xf>
    <xf numFmtId="169" fontId="7" fillId="0" borderId="10" xfId="0" applyNumberFormat="1" applyFont="1" applyFill="1" applyBorder="1" applyAlignment="1">
      <alignment horizontal="center"/>
    </xf>
    <xf numFmtId="166" fontId="7" fillId="0" borderId="10" xfId="3" applyNumberFormat="1" applyFont="1" applyFill="1" applyBorder="1" applyAlignment="1">
      <alignment horizontal="center"/>
    </xf>
    <xf numFmtId="166" fontId="7" fillId="0" borderId="4" xfId="3" applyNumberFormat="1" applyFont="1" applyFill="1" applyBorder="1" applyAlignment="1">
      <alignment horizontal="center"/>
    </xf>
    <xf numFmtId="1" fontId="5" fillId="0" borderId="17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2" fontId="5" fillId="0" borderId="5" xfId="0" applyNumberFormat="1" applyFont="1" applyFill="1" applyBorder="1" applyAlignment="1">
      <alignment horizontal="center"/>
    </xf>
    <xf numFmtId="167" fontId="8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1" fontId="12" fillId="0" borderId="0" xfId="0" applyNumberFormat="1" applyFont="1" applyFill="1" applyAlignment="1">
      <alignment horizontal="center"/>
    </xf>
    <xf numFmtId="167" fontId="12" fillId="0" borderId="6" xfId="0" applyNumberFormat="1" applyFont="1" applyFill="1" applyBorder="1" applyAlignment="1">
      <alignment horizontal="center"/>
    </xf>
    <xf numFmtId="167" fontId="5" fillId="0" borderId="0" xfId="0" applyNumberFormat="1" applyFont="1" applyFill="1" applyAlignment="1">
      <alignment horizontal="center"/>
    </xf>
    <xf numFmtId="2" fontId="12" fillId="0" borderId="0" xfId="0" applyNumberFormat="1" applyFont="1" applyFill="1" applyAlignment="1">
      <alignment horizontal="center"/>
    </xf>
    <xf numFmtId="167" fontId="5" fillId="0" borderId="5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5" fillId="0" borderId="11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1" fontId="5" fillId="0" borderId="6" xfId="0" applyNumberFormat="1" applyFont="1" applyFill="1" applyBorder="1" applyAlignment="1">
      <alignment horizontal="center"/>
    </xf>
    <xf numFmtId="2" fontId="5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167" fontId="7" fillId="0" borderId="0" xfId="0" applyNumberFormat="1" applyFont="1" applyFill="1" applyAlignment="1">
      <alignment horizontal="center" vertical="center"/>
    </xf>
    <xf numFmtId="166" fontId="7" fillId="0" borderId="0" xfId="0" applyNumberFormat="1" applyFont="1" applyFill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/>
    </xf>
    <xf numFmtId="1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9" fontId="7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69" fontId="7" fillId="0" borderId="6" xfId="0" applyNumberFormat="1" applyFont="1" applyFill="1" applyBorder="1" applyAlignment="1">
      <alignment horizontal="center"/>
    </xf>
    <xf numFmtId="169" fontId="7" fillId="0" borderId="5" xfId="0" applyNumberFormat="1" applyFont="1" applyFill="1" applyBorder="1" applyAlignment="1">
      <alignment horizontal="center"/>
    </xf>
    <xf numFmtId="166" fontId="7" fillId="0" borderId="5" xfId="3" applyNumberFormat="1" applyFont="1" applyFill="1" applyBorder="1" applyAlignment="1">
      <alignment horizontal="center"/>
    </xf>
    <xf numFmtId="166" fontId="7" fillId="0" borderId="0" xfId="3" applyNumberFormat="1" applyFont="1" applyFill="1" applyAlignment="1">
      <alignment horizontal="center"/>
    </xf>
    <xf numFmtId="1" fontId="5" fillId="0" borderId="15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167" fontId="8" fillId="0" borderId="1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67" fontId="12" fillId="0" borderId="8" xfId="0" applyNumberFormat="1" applyFont="1" applyFill="1" applyBorder="1" applyAlignment="1">
      <alignment horizontal="center"/>
    </xf>
    <xf numFmtId="167" fontId="5" fillId="0" borderId="1" xfId="0" applyNumberFormat="1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167" fontId="5" fillId="0" borderId="7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1" fontId="5" fillId="0" borderId="12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/>
    </xf>
    <xf numFmtId="166" fontId="5" fillId="0" borderId="7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169" fontId="7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169" fontId="7" fillId="0" borderId="8" xfId="0" applyNumberFormat="1" applyFont="1" applyFill="1" applyBorder="1" applyAlignment="1">
      <alignment horizontal="center"/>
    </xf>
    <xf numFmtId="169" fontId="7" fillId="0" borderId="7" xfId="0" applyNumberFormat="1" applyFont="1" applyFill="1" applyBorder="1" applyAlignment="1">
      <alignment horizontal="center"/>
    </xf>
    <xf numFmtId="166" fontId="7" fillId="0" borderId="7" xfId="3" applyNumberFormat="1" applyFont="1" applyFill="1" applyBorder="1" applyAlignment="1">
      <alignment horizontal="center"/>
    </xf>
    <xf numFmtId="166" fontId="7" fillId="0" borderId="1" xfId="3" applyNumberFormat="1" applyFont="1" applyFill="1" applyBorder="1" applyAlignment="1">
      <alignment horizontal="center"/>
    </xf>
    <xf numFmtId="1" fontId="5" fillId="0" borderId="16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1" fontId="5" fillId="0" borderId="14" xfId="0" applyNumberFormat="1" applyFont="1" applyFill="1" applyBorder="1" applyAlignment="1">
      <alignment horizontal="center"/>
    </xf>
    <xf numFmtId="167" fontId="7" fillId="0" borderId="0" xfId="0" applyNumberFormat="1" applyFont="1" applyFill="1" applyAlignment="1">
      <alignment horizontal="center"/>
    </xf>
    <xf numFmtId="1" fontId="8" fillId="0" borderId="6" xfId="0" applyNumberFormat="1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1" fontId="8" fillId="0" borderId="8" xfId="0" applyNumberFormat="1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</cellXfs>
  <cellStyles count="5">
    <cellStyle name="Komma" xfId="1" builtinId="3"/>
    <cellStyle name="Normal 6" xfId="2" xr:uid="{00000000-0005-0000-0000-000001000000}"/>
    <cellStyle name="Standard" xfId="0" builtinId="0"/>
    <cellStyle name="Standard_vuctRC_A_2003 - Kontrolle" xfId="3" xr:uid="{00000000-0005-0000-0000-000003000000}"/>
    <cellStyle name="Währung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130</xdr:col>
      <xdr:colOff>55033</xdr:colOff>
      <xdr:row>0</xdr:row>
      <xdr:rowOff>296333</xdr:rowOff>
    </xdr:from>
    <xdr:to>
      <xdr:col>130</xdr:col>
      <xdr:colOff>55033</xdr:colOff>
      <xdr:row>0</xdr:row>
      <xdr:rowOff>296333</xdr:rowOff>
    </xdr:to>
    <xdr:sp macro="" textlink="">
      <xdr:nvSpPr>
        <xdr:cNvPr id="1836" name="Line 8">
          <a:extLst>
            <a:ext uri="{FF2B5EF4-FFF2-40B4-BE49-F238E27FC236}">
              <a16:creationId xmlns:a16="http://schemas.microsoft.com/office/drawing/2014/main" id="{5AC481AA-681B-4D10-9D02-3AA8A2664584}"/>
            </a:ext>
          </a:extLst>
        </xdr:cNvPr>
        <xdr:cNvSpPr>
          <a:spLocks noChangeShapeType="1"/>
        </xdr:cNvSpPr>
      </xdr:nvSpPr>
      <xdr:spPr bwMode="auto">
        <a:xfrm>
          <a:off x="88878833" y="296333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REINECK\aktuell\R_Stbmbend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nerhebung"/>
      <sheetName val="glatte Bügel"/>
      <sheetName val="diagrammvorlage"/>
      <sheetName val="vutest-omwu"/>
      <sheetName val="vutest-omwu (kon16=0)"/>
      <sheetName val="vutest-f1c"/>
      <sheetName val="dia-vutest-f1c"/>
      <sheetName val="Diagrammvorlage fcube-fcyl"/>
      <sheetName val="fcube-fcyl"/>
      <sheetName val="dia zwz - d"/>
      <sheetName val="zwz - d"/>
      <sheetName val="Modul1"/>
      <sheetName val="Modul2"/>
    </sheetNames>
    <sheetDataSet>
      <sheetData sheetId="0" refreshError="1">
        <row r="6">
          <cell r="BJ6" t="str">
            <v>mm</v>
          </cell>
          <cell r="BM6" t="str">
            <v>mm²</v>
          </cell>
          <cell r="BN6" t="str">
            <v>-</v>
          </cell>
          <cell r="BP6" t="str">
            <v>mm</v>
          </cell>
          <cell r="BR6" t="str">
            <v>mm</v>
          </cell>
          <cell r="BV6" t="str">
            <v>MPa</v>
          </cell>
          <cell r="BZ6" t="str">
            <v>MPa</v>
          </cell>
          <cell r="CZ6" t="str">
            <v>MPa</v>
          </cell>
          <cell r="DU6" t="str">
            <v>-</v>
          </cell>
          <cell r="EJ6" t="str">
            <v>MPa</v>
          </cell>
          <cell r="EK6" t="str">
            <v>-</v>
          </cell>
          <cell r="EQ6" t="str">
            <v>mm</v>
          </cell>
          <cell r="EV6" t="str">
            <v>-</v>
          </cell>
          <cell r="EW6" t="str">
            <v>[ °]</v>
          </cell>
          <cell r="EX6" t="str">
            <v>-</v>
          </cell>
          <cell r="EY6" t="str">
            <v>-</v>
          </cell>
          <cell r="FA6" t="str">
            <v>-</v>
          </cell>
          <cell r="FB6" t="str">
            <v>[ °]</v>
          </cell>
          <cell r="FC6" t="str">
            <v>-</v>
          </cell>
        </row>
        <row r="7">
          <cell r="BJ7">
            <v>6.35</v>
          </cell>
          <cell r="BM7">
            <v>63.338434887187212</v>
          </cell>
          <cell r="BN7">
            <v>0</v>
          </cell>
          <cell r="BP7">
            <v>101.52</v>
          </cell>
          <cell r="BR7">
            <v>171.45</v>
          </cell>
          <cell r="BV7">
            <v>324</v>
          </cell>
          <cell r="CZ7">
            <v>31.213759999999997</v>
          </cell>
          <cell r="DU7">
            <v>5.1033225679542715E-2</v>
          </cell>
          <cell r="EJ7">
            <v>324</v>
          </cell>
          <cell r="EK7">
            <v>5.1033225679542715E-2</v>
          </cell>
          <cell r="EQ7">
            <v>160.3505084191809</v>
          </cell>
          <cell r="EV7">
            <v>5.1033225679542715E-2</v>
          </cell>
          <cell r="EW7">
            <v>13.056121506521826</v>
          </cell>
          <cell r="EX7">
            <v>4.3122009768426066</v>
          </cell>
          <cell r="EY7">
            <v>0.2200655256267533</v>
          </cell>
          <cell r="FA7">
            <v>7.3740006585418865</v>
          </cell>
          <cell r="FB7">
            <v>7.722859651391329</v>
          </cell>
          <cell r="FC7">
            <v>2.2608080582032408</v>
          </cell>
          <cell r="FZ7">
            <v>1</v>
          </cell>
          <cell r="GB7">
            <v>1</v>
          </cell>
          <cell r="GC7">
            <v>1</v>
          </cell>
          <cell r="GD7">
            <v>0</v>
          </cell>
          <cell r="GE7">
            <v>1</v>
          </cell>
          <cell r="GF7">
            <v>0</v>
          </cell>
        </row>
        <row r="8">
          <cell r="BJ8">
            <v>6.35</v>
          </cell>
          <cell r="BM8">
            <v>63.338434887187212</v>
          </cell>
          <cell r="BN8">
            <v>0</v>
          </cell>
          <cell r="BP8">
            <v>101.52</v>
          </cell>
          <cell r="BR8">
            <v>171.45</v>
          </cell>
          <cell r="BV8">
            <v>324</v>
          </cell>
          <cell r="CZ8">
            <v>31.979200000000006</v>
          </cell>
          <cell r="DU8">
            <v>4.9811716940607736E-2</v>
          </cell>
          <cell r="EJ8">
            <v>324</v>
          </cell>
          <cell r="EK8">
            <v>4.9811716940607736E-2</v>
          </cell>
          <cell r="EQ8">
            <v>161.1856010091509</v>
          </cell>
          <cell r="EV8">
            <v>4.9811716940607736E-2</v>
          </cell>
          <cell r="EW8">
            <v>12.896195297453206</v>
          </cell>
          <cell r="EX8">
            <v>4.3675620092893954</v>
          </cell>
          <cell r="EY8">
            <v>0.21755576252727535</v>
          </cell>
          <cell r="FA8">
            <v>3.7754706572076966</v>
          </cell>
          <cell r="FB8">
            <v>14.835140733674608</v>
          </cell>
          <cell r="FC8">
            <v>0.60786946459262581</v>
          </cell>
          <cell r="FZ8">
            <v>1</v>
          </cell>
          <cell r="GB8">
            <v>1</v>
          </cell>
          <cell r="GC8">
            <v>1</v>
          </cell>
          <cell r="GD8">
            <v>1</v>
          </cell>
          <cell r="GE8">
            <v>1</v>
          </cell>
          <cell r="GF8">
            <v>1</v>
          </cell>
        </row>
        <row r="9">
          <cell r="BJ9">
            <v>6.35</v>
          </cell>
          <cell r="BM9">
            <v>63.338434887187212</v>
          </cell>
          <cell r="BN9">
            <v>0</v>
          </cell>
          <cell r="BP9">
            <v>101.52</v>
          </cell>
          <cell r="BR9">
            <v>171.45</v>
          </cell>
          <cell r="BV9">
            <v>324</v>
          </cell>
          <cell r="CZ9">
            <v>31.574400000000004</v>
          </cell>
          <cell r="DU9">
            <v>5.0450328696256562E-2</v>
          </cell>
          <cell r="EJ9">
            <v>324</v>
          </cell>
          <cell r="EK9">
            <v>5.0450328696256562E-2</v>
          </cell>
          <cell r="EQ9">
            <v>160.74922835083271</v>
          </cell>
          <cell r="EV9">
            <v>5.0450328696256562E-2</v>
          </cell>
          <cell r="EW9">
            <v>12.980034384773774</v>
          </cell>
          <cell r="EX9">
            <v>4.3383725534488926</v>
          </cell>
          <cell r="EY9">
            <v>0.21887232132831452</v>
          </cell>
          <cell r="FA9">
            <v>2.6782700681518503</v>
          </cell>
          <cell r="FB9">
            <v>20.474391926371002</v>
          </cell>
          <cell r="FC9">
            <v>0.32986969850112474</v>
          </cell>
          <cell r="FZ9">
            <v>1</v>
          </cell>
          <cell r="GB9">
            <v>1</v>
          </cell>
          <cell r="GC9">
            <v>1</v>
          </cell>
          <cell r="GD9">
            <v>1</v>
          </cell>
          <cell r="GE9">
            <v>1</v>
          </cell>
          <cell r="GF9">
            <v>1</v>
          </cell>
        </row>
        <row r="10">
          <cell r="BJ10">
            <v>6.35</v>
          </cell>
          <cell r="BM10">
            <v>63.338434887187212</v>
          </cell>
          <cell r="BN10">
            <v>0</v>
          </cell>
          <cell r="BP10">
            <v>98.984999999999999</v>
          </cell>
          <cell r="BR10">
            <v>166.22</v>
          </cell>
          <cell r="BV10">
            <v>324</v>
          </cell>
          <cell r="CZ10">
            <v>71.92192</v>
          </cell>
          <cell r="DU10">
            <v>2.271538257610347E-2</v>
          </cell>
          <cell r="EJ10">
            <v>324</v>
          </cell>
          <cell r="EK10">
            <v>2.271538257610347E-2</v>
          </cell>
          <cell r="EQ10">
            <v>165.29380687586968</v>
          </cell>
          <cell r="EV10">
            <v>2.271538257610347E-2</v>
          </cell>
          <cell r="EW10">
            <v>8.6684355174794447</v>
          </cell>
          <cell r="EX10">
            <v>6.5591944164907332</v>
          </cell>
          <cell r="EY10">
            <v>0.14899461056162877</v>
          </cell>
          <cell r="FA10">
            <v>9.4347198290437877</v>
          </cell>
          <cell r="FB10">
            <v>6.050275783214845</v>
          </cell>
          <cell r="FC10">
            <v>1.6357608356707793</v>
          </cell>
          <cell r="FZ10">
            <v>1</v>
          </cell>
          <cell r="GB10">
            <v>0</v>
          </cell>
          <cell r="GC10">
            <v>1</v>
          </cell>
          <cell r="GD10">
            <v>1</v>
          </cell>
          <cell r="GE10">
            <v>1</v>
          </cell>
          <cell r="GF10">
            <v>1</v>
          </cell>
        </row>
        <row r="11">
          <cell r="BJ11">
            <v>6.35</v>
          </cell>
          <cell r="BM11">
            <v>63.338434887187212</v>
          </cell>
          <cell r="BN11">
            <v>0</v>
          </cell>
          <cell r="BP11">
            <v>98.984999999999999</v>
          </cell>
          <cell r="BR11">
            <v>166.22</v>
          </cell>
          <cell r="BV11">
            <v>324</v>
          </cell>
          <cell r="CZ11">
            <v>73.393920000000008</v>
          </cell>
          <cell r="DU11">
            <v>2.2259799291384184E-2</v>
          </cell>
          <cell r="EJ11">
            <v>324</v>
          </cell>
          <cell r="EK11">
            <v>2.2259799291384184E-2</v>
          </cell>
          <cell r="EQ11">
            <v>165.57687186893682</v>
          </cell>
          <cell r="EV11">
            <v>2.2259799291384184E-2</v>
          </cell>
          <cell r="EW11">
            <v>8.5804049907637605</v>
          </cell>
          <cell r="EX11">
            <v>6.6275210223107077</v>
          </cell>
          <cell r="EY11">
            <v>0.14752728775606569</v>
          </cell>
          <cell r="FA11">
            <v>5.1897229973436598</v>
          </cell>
          <cell r="FB11">
            <v>10.906566755875776</v>
          </cell>
          <cell r="FC11">
            <v>0.49743038189421351</v>
          </cell>
          <cell r="FZ11">
            <v>1</v>
          </cell>
          <cell r="GB11">
            <v>0</v>
          </cell>
          <cell r="GC11">
            <v>1</v>
          </cell>
          <cell r="GD11">
            <v>1</v>
          </cell>
          <cell r="GE11">
            <v>1</v>
          </cell>
          <cell r="GF11">
            <v>1</v>
          </cell>
        </row>
        <row r="12">
          <cell r="BJ12">
            <v>6.35</v>
          </cell>
          <cell r="BM12">
            <v>63.338434887187212</v>
          </cell>
          <cell r="BN12">
            <v>0</v>
          </cell>
          <cell r="BP12">
            <v>98.984999999999999</v>
          </cell>
          <cell r="BR12">
            <v>166.22</v>
          </cell>
          <cell r="BV12">
            <v>324</v>
          </cell>
          <cell r="CZ12">
            <v>76.139200000000002</v>
          </cell>
          <cell r="DU12">
            <v>2.1457198504947615E-2</v>
          </cell>
          <cell r="EJ12">
            <v>324</v>
          </cell>
          <cell r="EK12">
            <v>2.1457198504947615E-2</v>
          </cell>
          <cell r="EQ12">
            <v>166.05275882519473</v>
          </cell>
          <cell r="EV12">
            <v>2.1457198504947615E-2</v>
          </cell>
          <cell r="EW12">
            <v>8.423151880463017</v>
          </cell>
          <cell r="EX12">
            <v>6.7531034675403356</v>
          </cell>
          <cell r="EY12">
            <v>0.14490268162746306</v>
          </cell>
          <cell r="FA12">
            <v>2.9737615483492208</v>
          </cell>
          <cell r="FB12">
            <v>18.586476481830196</v>
          </cell>
          <cell r="FC12">
            <v>0.16896698832058724</v>
          </cell>
          <cell r="FZ12">
            <v>1</v>
          </cell>
          <cell r="GB12">
            <v>0</v>
          </cell>
          <cell r="GC12">
            <v>1</v>
          </cell>
          <cell r="GD12">
            <v>1</v>
          </cell>
          <cell r="GE12">
            <v>1</v>
          </cell>
          <cell r="GF12">
            <v>1</v>
          </cell>
        </row>
        <row r="13">
          <cell r="BJ13">
            <v>6.35</v>
          </cell>
          <cell r="BM13">
            <v>63.338434887187212</v>
          </cell>
          <cell r="BN13">
            <v>0</v>
          </cell>
          <cell r="BP13">
            <v>76.141999999999996</v>
          </cell>
          <cell r="BR13">
            <v>166.37</v>
          </cell>
          <cell r="BV13">
            <v>324</v>
          </cell>
          <cell r="CZ13">
            <v>69.74336000000001</v>
          </cell>
          <cell r="DU13">
            <v>3.0452543288623599E-2</v>
          </cell>
          <cell r="EJ13">
            <v>324</v>
          </cell>
          <cell r="EK13">
            <v>3.0452543288623599E-2</v>
          </cell>
          <cell r="EQ13">
            <v>164.98669199491655</v>
          </cell>
          <cell r="EV13">
            <v>3.0452543288623599E-2</v>
          </cell>
          <cell r="EW13">
            <v>10.04994486943343</v>
          </cell>
          <cell r="EX13">
            <v>5.6425153755647539</v>
          </cell>
          <cell r="EY13">
            <v>0.17182894373110991</v>
          </cell>
          <cell r="FA13">
            <v>2.4338253930192231</v>
          </cell>
          <cell r="FB13">
            <v>22.336575193893015</v>
          </cell>
          <cell r="FC13">
            <v>0.16867069400398318</v>
          </cell>
          <cell r="FZ13">
            <v>1</v>
          </cell>
          <cell r="GB13">
            <v>1</v>
          </cell>
          <cell r="GC13">
            <v>1</v>
          </cell>
          <cell r="GD13">
            <v>1</v>
          </cell>
          <cell r="GE13">
            <v>1</v>
          </cell>
          <cell r="GF13">
            <v>1</v>
          </cell>
        </row>
        <row r="14">
          <cell r="BJ14">
            <v>6.35</v>
          </cell>
          <cell r="BM14">
            <v>63.338434887187212</v>
          </cell>
          <cell r="BN14">
            <v>0</v>
          </cell>
          <cell r="BP14">
            <v>63.45</v>
          </cell>
          <cell r="BR14">
            <v>166.37</v>
          </cell>
          <cell r="BV14">
            <v>324</v>
          </cell>
          <cell r="CZ14">
            <v>79.995840000000001</v>
          </cell>
          <cell r="DU14">
            <v>3.1860433910305005E-2</v>
          </cell>
          <cell r="EJ14">
            <v>324</v>
          </cell>
          <cell r="EK14">
            <v>3.1860433910305005E-2</v>
          </cell>
          <cell r="EQ14">
            <v>166.76521472916781</v>
          </cell>
          <cell r="EV14">
            <v>3.1860433910305005E-2</v>
          </cell>
          <cell r="EW14">
            <v>10.282104997393162</v>
          </cell>
          <cell r="EX14">
            <v>5.5124306856509611</v>
          </cell>
          <cell r="EY14">
            <v>0.17562843354531976</v>
          </cell>
          <cell r="FA14">
            <v>2.2720594725822938</v>
          </cell>
          <cell r="FB14">
            <v>23.755702076898434</v>
          </cell>
          <cell r="FC14">
            <v>0.15706567533878127</v>
          </cell>
          <cell r="FZ14">
            <v>1</v>
          </cell>
          <cell r="GB14">
            <v>1</v>
          </cell>
          <cell r="GC14">
            <v>1</v>
          </cell>
          <cell r="GD14">
            <v>1</v>
          </cell>
          <cell r="GE14">
            <v>1</v>
          </cell>
          <cell r="GF14">
            <v>1</v>
          </cell>
        </row>
        <row r="15">
          <cell r="BJ15">
            <v>6.35</v>
          </cell>
          <cell r="BM15">
            <v>63.338434887187212</v>
          </cell>
          <cell r="BN15">
            <v>0</v>
          </cell>
          <cell r="BP15">
            <v>98.984999999999999</v>
          </cell>
          <cell r="BR15">
            <v>166.37</v>
          </cell>
          <cell r="BV15">
            <v>324</v>
          </cell>
          <cell r="CZ15">
            <v>76.595520000000008</v>
          </cell>
          <cell r="DU15">
            <v>2.1329366631467579E-2</v>
          </cell>
          <cell r="EJ15">
            <v>324</v>
          </cell>
          <cell r="EK15">
            <v>2.1329366631467579E-2</v>
          </cell>
          <cell r="EQ15">
            <v>166.27558756393844</v>
          </cell>
          <cell r="EV15">
            <v>2.1329366631467579E-2</v>
          </cell>
          <cell r="EW15">
            <v>8.3978420370473614</v>
          </cell>
          <cell r="EX15">
            <v>6.7737521013643489</v>
          </cell>
          <cell r="EY15">
            <v>0.14447984204067413</v>
          </cell>
          <cell r="FA15">
            <v>2.7188016216180242</v>
          </cell>
          <cell r="FB15">
            <v>20.193981791441171</v>
          </cell>
          <cell r="FC15">
            <v>0.14319482672229134</v>
          </cell>
          <cell r="FZ15">
            <v>1</v>
          </cell>
          <cell r="GB15">
            <v>0</v>
          </cell>
          <cell r="GC15">
            <v>1</v>
          </cell>
          <cell r="GD15">
            <v>1</v>
          </cell>
          <cell r="GE15">
            <v>1</v>
          </cell>
          <cell r="GF15">
            <v>1</v>
          </cell>
        </row>
        <row r="16">
          <cell r="BN16">
            <v>0</v>
          </cell>
          <cell r="BP16">
            <v>340</v>
          </cell>
          <cell r="BR16">
            <v>340</v>
          </cell>
          <cell r="BV16">
            <v>245</v>
          </cell>
          <cell r="CZ16">
            <v>20.560000000000002</v>
          </cell>
          <cell r="DU16">
            <v>1.8470330739299611E-2</v>
          </cell>
          <cell r="EK16">
            <v>0</v>
          </cell>
          <cell r="EQ16">
            <v>340</v>
          </cell>
          <cell r="EV16">
            <v>1.8470330739299611E-2</v>
          </cell>
          <cell r="EW16">
            <v>7.810989305173087</v>
          </cell>
          <cell r="EX16">
            <v>7.2897792952438767</v>
          </cell>
          <cell r="EY16">
            <v>0.13464463459965284</v>
          </cell>
          <cell r="FA16">
            <v>0</v>
          </cell>
          <cell r="FB16" t="str">
            <v xml:space="preserve"> </v>
          </cell>
          <cell r="FC16" t="str">
            <v xml:space="preserve"> </v>
          </cell>
          <cell r="FZ16">
            <v>0</v>
          </cell>
          <cell r="GB16">
            <v>0</v>
          </cell>
          <cell r="GC16">
            <v>1</v>
          </cell>
          <cell r="GD16">
            <v>0</v>
          </cell>
          <cell r="GE16">
            <v>0</v>
          </cell>
          <cell r="GF16">
            <v>0</v>
          </cell>
        </row>
        <row r="17">
          <cell r="BN17">
            <v>0</v>
          </cell>
          <cell r="BP17">
            <v>170</v>
          </cell>
          <cell r="BR17">
            <v>340</v>
          </cell>
          <cell r="BV17">
            <v>245</v>
          </cell>
          <cell r="CZ17">
            <v>19.52</v>
          </cell>
          <cell r="DU17">
            <v>3.8783299180327871E-2</v>
          </cell>
          <cell r="EK17">
            <v>0</v>
          </cell>
          <cell r="EQ17">
            <v>340</v>
          </cell>
          <cell r="EV17">
            <v>3.8783299180327871E-2</v>
          </cell>
          <cell r="EW17">
            <v>11.357769022335807</v>
          </cell>
          <cell r="EX17">
            <v>4.9783826999226761</v>
          </cell>
          <cell r="EY17">
            <v>0.19307810568526959</v>
          </cell>
          <cell r="FA17">
            <v>0</v>
          </cell>
          <cell r="FB17" t="str">
            <v xml:space="preserve"> </v>
          </cell>
          <cell r="FC17" t="str">
            <v xml:space="preserve"> </v>
          </cell>
          <cell r="FZ17">
            <v>0</v>
          </cell>
          <cell r="GB17">
            <v>0</v>
          </cell>
          <cell r="GC17">
            <v>1</v>
          </cell>
          <cell r="GD17">
            <v>1</v>
          </cell>
          <cell r="GE17">
            <v>1</v>
          </cell>
          <cell r="GF17">
            <v>1</v>
          </cell>
        </row>
        <row r="18">
          <cell r="BN18">
            <v>0</v>
          </cell>
          <cell r="BP18">
            <v>170</v>
          </cell>
          <cell r="BR18">
            <v>340</v>
          </cell>
          <cell r="BV18">
            <v>245</v>
          </cell>
          <cell r="CZ18">
            <v>19.52</v>
          </cell>
          <cell r="DU18">
            <v>3.8783299180327871E-2</v>
          </cell>
          <cell r="EK18">
            <v>0</v>
          </cell>
          <cell r="EQ18">
            <v>340</v>
          </cell>
          <cell r="EV18">
            <v>3.8783299180327871E-2</v>
          </cell>
          <cell r="EW18">
            <v>11.357769022335807</v>
          </cell>
          <cell r="EX18">
            <v>4.9783826999226761</v>
          </cell>
          <cell r="EY18">
            <v>0.19307810568526959</v>
          </cell>
          <cell r="FA18">
            <v>0</v>
          </cell>
          <cell r="FB18" t="str">
            <v xml:space="preserve"> </v>
          </cell>
          <cell r="FC18" t="str">
            <v xml:space="preserve"> </v>
          </cell>
          <cell r="FZ18">
            <v>0</v>
          </cell>
          <cell r="GB18">
            <v>0</v>
          </cell>
          <cell r="GC18">
            <v>1</v>
          </cell>
          <cell r="GD18">
            <v>1</v>
          </cell>
          <cell r="GE18">
            <v>1</v>
          </cell>
          <cell r="GF18">
            <v>1</v>
          </cell>
        </row>
        <row r="19">
          <cell r="BN19">
            <v>0</v>
          </cell>
          <cell r="BP19">
            <v>340</v>
          </cell>
          <cell r="BR19">
            <v>340</v>
          </cell>
          <cell r="BV19">
            <v>245</v>
          </cell>
          <cell r="CZ19">
            <v>19.760000000000002</v>
          </cell>
          <cell r="DU19">
            <v>1.921811740890688E-2</v>
          </cell>
          <cell r="EK19">
            <v>0</v>
          </cell>
          <cell r="EQ19">
            <v>340</v>
          </cell>
          <cell r="EV19">
            <v>1.921811740890688E-2</v>
          </cell>
          <cell r="EW19">
            <v>7.9685447267657876</v>
          </cell>
          <cell r="EX19">
            <v>7.1438248201897254</v>
          </cell>
          <cell r="EY19">
            <v>0.13729086414306924</v>
          </cell>
          <cell r="FA19">
            <v>0</v>
          </cell>
          <cell r="FB19" t="str">
            <v xml:space="preserve"> </v>
          </cell>
          <cell r="FC19" t="str">
            <v xml:space="preserve"> </v>
          </cell>
          <cell r="FZ19">
            <v>0</v>
          </cell>
          <cell r="GB19">
            <v>0</v>
          </cell>
          <cell r="GC19">
            <v>1</v>
          </cell>
          <cell r="GD19">
            <v>0</v>
          </cell>
          <cell r="GE19">
            <v>0</v>
          </cell>
          <cell r="GF19">
            <v>0</v>
          </cell>
        </row>
        <row r="20">
          <cell r="BN20">
            <v>0</v>
          </cell>
          <cell r="BP20">
            <v>340</v>
          </cell>
          <cell r="BR20">
            <v>340</v>
          </cell>
          <cell r="BV20">
            <v>245</v>
          </cell>
          <cell r="CZ20">
            <v>20.8</v>
          </cell>
          <cell r="DU20">
            <v>1.8257211538461538E-2</v>
          </cell>
          <cell r="EK20">
            <v>0</v>
          </cell>
          <cell r="EQ20">
            <v>340</v>
          </cell>
          <cell r="EV20">
            <v>1.8257211538461538E-2</v>
          </cell>
          <cell r="EW20">
            <v>7.7655155523906938</v>
          </cell>
          <cell r="EX20">
            <v>7.332999175433514</v>
          </cell>
          <cell r="EY20">
            <v>0.1338801171572537</v>
          </cell>
          <cell r="FA20">
            <v>0</v>
          </cell>
          <cell r="FB20" t="str">
            <v xml:space="preserve"> </v>
          </cell>
          <cell r="FC20" t="str">
            <v xml:space="preserve"> </v>
          </cell>
          <cell r="FZ20">
            <v>0</v>
          </cell>
          <cell r="GB20">
            <v>0</v>
          </cell>
          <cell r="GC20">
            <v>1</v>
          </cell>
          <cell r="GD20">
            <v>0</v>
          </cell>
          <cell r="GE20">
            <v>0</v>
          </cell>
          <cell r="GF20">
            <v>0</v>
          </cell>
        </row>
        <row r="21">
          <cell r="BN21">
            <v>0</v>
          </cell>
          <cell r="BP21">
            <v>340</v>
          </cell>
          <cell r="BR21">
            <v>340</v>
          </cell>
          <cell r="BV21">
            <v>245</v>
          </cell>
          <cell r="CZ21">
            <v>20.8</v>
          </cell>
          <cell r="DU21">
            <v>1.8257211538461538E-2</v>
          </cell>
          <cell r="EK21">
            <v>0</v>
          </cell>
          <cell r="EQ21">
            <v>340</v>
          </cell>
          <cell r="EV21">
            <v>1.8257211538461538E-2</v>
          </cell>
          <cell r="EW21">
            <v>7.7655155523906938</v>
          </cell>
          <cell r="EX21">
            <v>7.332999175433514</v>
          </cell>
          <cell r="EY21">
            <v>0.1338801171572537</v>
          </cell>
          <cell r="FA21">
            <v>0</v>
          </cell>
          <cell r="FB21" t="str">
            <v xml:space="preserve"> </v>
          </cell>
          <cell r="FC21" t="str">
            <v xml:space="preserve"> </v>
          </cell>
          <cell r="FZ21">
            <v>0</v>
          </cell>
          <cell r="GB21">
            <v>0</v>
          </cell>
          <cell r="GC21">
            <v>1</v>
          </cell>
          <cell r="GD21">
            <v>0</v>
          </cell>
          <cell r="GE21">
            <v>0</v>
          </cell>
          <cell r="GF21">
            <v>0</v>
          </cell>
        </row>
        <row r="22">
          <cell r="BN22">
            <v>0</v>
          </cell>
          <cell r="BP22">
            <v>170</v>
          </cell>
          <cell r="BR22">
            <v>340</v>
          </cell>
          <cell r="BV22">
            <v>245</v>
          </cell>
          <cell r="CZ22">
            <v>19.680000000000003</v>
          </cell>
          <cell r="DU22">
            <v>3.8467987804878041E-2</v>
          </cell>
          <cell r="EK22">
            <v>0</v>
          </cell>
          <cell r="EQ22">
            <v>340</v>
          </cell>
          <cell r="EV22">
            <v>3.8467987804878041E-2</v>
          </cell>
          <cell r="EW22">
            <v>11.310893186282552</v>
          </cell>
          <cell r="EX22">
            <v>4.9995640791509794</v>
          </cell>
          <cell r="EY22">
            <v>0.19232317002648619</v>
          </cell>
          <cell r="FA22">
            <v>0</v>
          </cell>
          <cell r="FB22" t="str">
            <v xml:space="preserve"> </v>
          </cell>
          <cell r="FC22" t="str">
            <v xml:space="preserve"> </v>
          </cell>
          <cell r="FZ22">
            <v>0</v>
          </cell>
          <cell r="GB22">
            <v>0</v>
          </cell>
          <cell r="GC22">
            <v>1</v>
          </cell>
          <cell r="GD22">
            <v>1</v>
          </cell>
          <cell r="GE22">
            <v>1</v>
          </cell>
          <cell r="GF22">
            <v>1</v>
          </cell>
        </row>
        <row r="23">
          <cell r="BN23">
            <v>0</v>
          </cell>
          <cell r="BP23">
            <v>170</v>
          </cell>
          <cell r="BR23">
            <v>340</v>
          </cell>
          <cell r="BV23">
            <v>245</v>
          </cell>
          <cell r="CZ23">
            <v>19.680000000000003</v>
          </cell>
          <cell r="DU23">
            <v>3.8467987804878041E-2</v>
          </cell>
          <cell r="EK23">
            <v>0</v>
          </cell>
          <cell r="EQ23">
            <v>340</v>
          </cell>
          <cell r="EV23">
            <v>3.8467987804878041E-2</v>
          </cell>
          <cell r="EW23">
            <v>11.310893186282552</v>
          </cell>
          <cell r="EX23">
            <v>4.9995640791509794</v>
          </cell>
          <cell r="EY23">
            <v>0.19232317002648619</v>
          </cell>
          <cell r="FA23">
            <v>0</v>
          </cell>
          <cell r="FB23" t="str">
            <v xml:space="preserve"> </v>
          </cell>
          <cell r="FC23" t="str">
            <v xml:space="preserve"> </v>
          </cell>
          <cell r="FZ23">
            <v>0</v>
          </cell>
          <cell r="GB23">
            <v>0</v>
          </cell>
          <cell r="GC23">
            <v>1</v>
          </cell>
          <cell r="GD23">
            <v>1</v>
          </cell>
          <cell r="GE23">
            <v>1</v>
          </cell>
          <cell r="GF23">
            <v>1</v>
          </cell>
        </row>
        <row r="24">
          <cell r="BN24">
            <v>0</v>
          </cell>
          <cell r="BP24">
            <v>340</v>
          </cell>
          <cell r="BR24">
            <v>340</v>
          </cell>
          <cell r="BV24">
            <v>245</v>
          </cell>
          <cell r="CZ24">
            <v>19.12</v>
          </cell>
          <cell r="DU24">
            <v>1.9861401673640165E-2</v>
          </cell>
          <cell r="EK24">
            <v>0</v>
          </cell>
          <cell r="EQ24">
            <v>340</v>
          </cell>
          <cell r="EV24">
            <v>1.9861401673640165E-2</v>
          </cell>
          <cell r="EW24">
            <v>8.1016929837717697</v>
          </cell>
          <cell r="EX24">
            <v>7.0248782033649979</v>
          </cell>
          <cell r="EY24">
            <v>0.1395239277054319</v>
          </cell>
          <cell r="FA24">
            <v>0</v>
          </cell>
          <cell r="FB24" t="str">
            <v xml:space="preserve"> </v>
          </cell>
          <cell r="FC24" t="str">
            <v xml:space="preserve"> </v>
          </cell>
          <cell r="FZ24">
            <v>0</v>
          </cell>
          <cell r="GB24">
            <v>0</v>
          </cell>
          <cell r="GC24">
            <v>1</v>
          </cell>
          <cell r="GD24">
            <v>0</v>
          </cell>
          <cell r="GE24">
            <v>0</v>
          </cell>
          <cell r="GF24">
            <v>0</v>
          </cell>
        </row>
        <row r="25">
          <cell r="BN25">
            <v>0</v>
          </cell>
          <cell r="BP25">
            <v>340</v>
          </cell>
          <cell r="BR25">
            <v>340</v>
          </cell>
          <cell r="BV25">
            <v>245</v>
          </cell>
          <cell r="CZ25">
            <v>19.12</v>
          </cell>
          <cell r="DU25">
            <v>1.9861401673640165E-2</v>
          </cell>
          <cell r="EK25">
            <v>0</v>
          </cell>
          <cell r="EQ25">
            <v>340</v>
          </cell>
          <cell r="EV25">
            <v>1.9861401673640165E-2</v>
          </cell>
          <cell r="EW25">
            <v>8.1016929837717697</v>
          </cell>
          <cell r="EX25">
            <v>7.0248782033649979</v>
          </cell>
          <cell r="EY25">
            <v>0.1395239277054319</v>
          </cell>
          <cell r="FA25">
            <v>0</v>
          </cell>
          <cell r="FB25" t="str">
            <v xml:space="preserve"> </v>
          </cell>
          <cell r="FC25" t="str">
            <v xml:space="preserve"> </v>
          </cell>
          <cell r="FZ25">
            <v>0</v>
          </cell>
          <cell r="GB25">
            <v>0</v>
          </cell>
          <cell r="GC25">
            <v>1</v>
          </cell>
          <cell r="GD25">
            <v>0</v>
          </cell>
          <cell r="GE25">
            <v>0</v>
          </cell>
          <cell r="GF25">
            <v>0</v>
          </cell>
        </row>
        <row r="26">
          <cell r="BN26">
            <v>0</v>
          </cell>
          <cell r="BP26">
            <v>340</v>
          </cell>
          <cell r="BR26">
            <v>340</v>
          </cell>
          <cell r="BV26">
            <v>245</v>
          </cell>
          <cell r="CZ26">
            <v>19.600000000000001</v>
          </cell>
          <cell r="DU26">
            <v>1.9375E-2</v>
          </cell>
          <cell r="EK26">
            <v>0</v>
          </cell>
          <cell r="EQ26">
            <v>340</v>
          </cell>
          <cell r="EV26">
            <v>1.9375E-2</v>
          </cell>
          <cell r="EW26">
            <v>8.0012155060591219</v>
          </cell>
          <cell r="EX26">
            <v>7.114274610893033</v>
          </cell>
          <cell r="EY26">
            <v>0.13783907058605252</v>
          </cell>
          <cell r="FA26">
            <v>0</v>
          </cell>
          <cell r="FB26" t="str">
            <v xml:space="preserve"> </v>
          </cell>
          <cell r="FC26" t="str">
            <v xml:space="preserve"> </v>
          </cell>
          <cell r="FZ26">
            <v>0</v>
          </cell>
          <cell r="GB26">
            <v>0</v>
          </cell>
          <cell r="GC26">
            <v>1</v>
          </cell>
          <cell r="GD26">
            <v>0</v>
          </cell>
          <cell r="GE26">
            <v>0</v>
          </cell>
          <cell r="GF26">
            <v>0</v>
          </cell>
        </row>
        <row r="27">
          <cell r="BN27">
            <v>0</v>
          </cell>
          <cell r="BP27">
            <v>340</v>
          </cell>
          <cell r="BR27">
            <v>340</v>
          </cell>
          <cell r="BV27">
            <v>245</v>
          </cell>
          <cell r="CZ27">
            <v>17.600000000000001</v>
          </cell>
          <cell r="DU27">
            <v>2.1576704545454545E-2</v>
          </cell>
          <cell r="EK27">
            <v>0</v>
          </cell>
          <cell r="EQ27">
            <v>340</v>
          </cell>
          <cell r="EV27">
            <v>2.1576704545454545E-2</v>
          </cell>
          <cell r="EW27">
            <v>8.446746657789955</v>
          </cell>
          <cell r="EX27">
            <v>6.7339646910032336</v>
          </cell>
          <cell r="EY27">
            <v>0.14529676655729987</v>
          </cell>
          <cell r="FA27">
            <v>0</v>
          </cell>
          <cell r="FB27" t="str">
            <v xml:space="preserve"> </v>
          </cell>
          <cell r="FC27" t="str">
            <v xml:space="preserve"> </v>
          </cell>
          <cell r="FZ27">
            <v>0</v>
          </cell>
          <cell r="GB27">
            <v>0</v>
          </cell>
          <cell r="GC27">
            <v>1</v>
          </cell>
          <cell r="GD27">
            <v>0</v>
          </cell>
          <cell r="GE27">
            <v>0</v>
          </cell>
          <cell r="GF27">
            <v>0</v>
          </cell>
        </row>
        <row r="28">
          <cell r="BN28">
            <v>0</v>
          </cell>
          <cell r="BP28">
            <v>170</v>
          </cell>
          <cell r="BR28">
            <v>340</v>
          </cell>
          <cell r="BV28">
            <v>245</v>
          </cell>
          <cell r="CZ28">
            <v>13.92</v>
          </cell>
          <cell r="DU28">
            <v>5.4385775862068969E-2</v>
          </cell>
          <cell r="EK28">
            <v>0</v>
          </cell>
          <cell r="EQ28">
            <v>340</v>
          </cell>
          <cell r="EV28">
            <v>5.4385775862068969E-2</v>
          </cell>
          <cell r="EW28">
            <v>13.48598933129348</v>
          </cell>
          <cell r="EX28">
            <v>4.1697914449323799</v>
          </cell>
          <cell r="EY28">
            <v>0.22677734291566512</v>
          </cell>
          <cell r="FA28">
            <v>0</v>
          </cell>
          <cell r="FB28" t="str">
            <v xml:space="preserve"> </v>
          </cell>
          <cell r="FC28" t="str">
            <v xml:space="preserve"> </v>
          </cell>
          <cell r="FZ28">
            <v>0</v>
          </cell>
          <cell r="GB28">
            <v>0</v>
          </cell>
          <cell r="GC28">
            <v>1</v>
          </cell>
          <cell r="GD28">
            <v>1</v>
          </cell>
          <cell r="GE28">
            <v>1</v>
          </cell>
          <cell r="GF28">
            <v>1</v>
          </cell>
        </row>
        <row r="29">
          <cell r="BN29">
            <v>0</v>
          </cell>
          <cell r="BP29">
            <v>170</v>
          </cell>
          <cell r="BR29">
            <v>340</v>
          </cell>
          <cell r="BV29">
            <v>245</v>
          </cell>
          <cell r="CZ29">
            <v>13.92</v>
          </cell>
          <cell r="DU29">
            <v>5.4385775862068969E-2</v>
          </cell>
          <cell r="EK29">
            <v>0</v>
          </cell>
          <cell r="EQ29">
            <v>340</v>
          </cell>
          <cell r="EV29">
            <v>5.4385775862068969E-2</v>
          </cell>
          <cell r="EW29">
            <v>13.48598933129348</v>
          </cell>
          <cell r="EX29">
            <v>4.1697914449323799</v>
          </cell>
          <cell r="EY29">
            <v>0.22677734291566512</v>
          </cell>
          <cell r="FA29">
            <v>0</v>
          </cell>
          <cell r="FB29" t="str">
            <v xml:space="preserve"> </v>
          </cell>
          <cell r="FC29" t="str">
            <v xml:space="preserve"> </v>
          </cell>
          <cell r="FZ29">
            <v>0</v>
          </cell>
          <cell r="GB29">
            <v>0</v>
          </cell>
          <cell r="GC29">
            <v>1</v>
          </cell>
          <cell r="GD29">
            <v>1</v>
          </cell>
          <cell r="GE29">
            <v>1</v>
          </cell>
          <cell r="GF29">
            <v>1</v>
          </cell>
        </row>
        <row r="30">
          <cell r="BM30">
            <v>100.5</v>
          </cell>
          <cell r="BN30" t="str">
            <v>r</v>
          </cell>
          <cell r="BP30">
            <v>100</v>
          </cell>
          <cell r="BR30">
            <v>161</v>
          </cell>
          <cell r="BV30">
            <v>427</v>
          </cell>
          <cell r="CZ30">
            <v>67.260000000000005</v>
          </cell>
          <cell r="DU30">
            <v>4.2534939042521556E-2</v>
          </cell>
          <cell r="EJ30">
            <v>427</v>
          </cell>
          <cell r="EK30">
            <v>4.2534939042521556E-2</v>
          </cell>
          <cell r="EQ30">
            <v>161</v>
          </cell>
          <cell r="EV30">
            <v>4.2534939042521556E-2</v>
          </cell>
          <cell r="EW30">
            <v>11.902097305613653</v>
          </cell>
          <cell r="EX30">
            <v>4.7444793439614017</v>
          </cell>
          <cell r="EY30">
            <v>0.20180613968390088</v>
          </cell>
          <cell r="FA30">
            <v>2.0190840349288512</v>
          </cell>
          <cell r="FB30">
            <v>26.348022008378411</v>
          </cell>
          <cell r="FC30">
            <v>0.17274971160279712</v>
          </cell>
          <cell r="FZ30">
            <v>1</v>
          </cell>
          <cell r="GB30">
            <v>1</v>
          </cell>
          <cell r="GC30">
            <v>1</v>
          </cell>
          <cell r="GD30">
            <v>1</v>
          </cell>
          <cell r="GE30">
            <v>1</v>
          </cell>
          <cell r="GF30">
            <v>1</v>
          </cell>
        </row>
        <row r="31">
          <cell r="BM31">
            <v>100.5</v>
          </cell>
          <cell r="BN31" t="str">
            <v>r</v>
          </cell>
          <cell r="BP31">
            <v>100</v>
          </cell>
          <cell r="BR31">
            <v>161</v>
          </cell>
          <cell r="BV31">
            <v>427</v>
          </cell>
          <cell r="CZ31">
            <v>67.260000000000005</v>
          </cell>
          <cell r="DU31">
            <v>4.2534939042521556E-2</v>
          </cell>
          <cell r="EJ31">
            <v>427</v>
          </cell>
          <cell r="EK31">
            <v>4.2534939042521556E-2</v>
          </cell>
          <cell r="EQ31">
            <v>161</v>
          </cell>
          <cell r="EV31">
            <v>4.2534939042521556E-2</v>
          </cell>
          <cell r="EW31">
            <v>11.902097305613653</v>
          </cell>
          <cell r="EX31">
            <v>4.7444793439614017</v>
          </cell>
          <cell r="EY31">
            <v>0.20180613968390088</v>
          </cell>
          <cell r="FA31">
            <v>2.1638212417337868</v>
          </cell>
          <cell r="FB31">
            <v>24.803801402054525</v>
          </cell>
          <cell r="FC31">
            <v>0.19335098278203541</v>
          </cell>
          <cell r="FZ31">
            <v>1</v>
          </cell>
          <cell r="GB31">
            <v>1</v>
          </cell>
          <cell r="GC31">
            <v>1</v>
          </cell>
          <cell r="GD31">
            <v>1</v>
          </cell>
          <cell r="GE31">
            <v>1</v>
          </cell>
          <cell r="GF31">
            <v>1</v>
          </cell>
        </row>
        <row r="32">
          <cell r="BM32">
            <v>67</v>
          </cell>
          <cell r="BN32" t="str">
            <v>r</v>
          </cell>
          <cell r="BP32">
            <v>150</v>
          </cell>
          <cell r="BR32">
            <v>161</v>
          </cell>
          <cell r="BV32">
            <v>427</v>
          </cell>
          <cell r="CZ32">
            <v>67.260000000000005</v>
          </cell>
          <cell r="DU32">
            <v>1.8904417352231803E-2</v>
          </cell>
          <cell r="EJ32">
            <v>427</v>
          </cell>
          <cell r="EK32">
            <v>1.8904417352231803E-2</v>
          </cell>
          <cell r="EQ32">
            <v>161</v>
          </cell>
          <cell r="EV32">
            <v>1.8904417352231803E-2</v>
          </cell>
          <cell r="EW32">
            <v>7.902822232784712</v>
          </cell>
          <cell r="EX32">
            <v>7.2040051049387444</v>
          </cell>
          <cell r="EY32">
            <v>0.13618751911137048</v>
          </cell>
          <cell r="FA32">
            <v>4.0544510056232586</v>
          </cell>
          <cell r="FB32">
            <v>13.855047166254176</v>
          </cell>
          <cell r="FC32">
            <v>0.26373284896516852</v>
          </cell>
          <cell r="FZ32">
            <v>1</v>
          </cell>
          <cell r="GB32">
            <v>0</v>
          </cell>
          <cell r="GC32">
            <v>1</v>
          </cell>
          <cell r="GD32">
            <v>0</v>
          </cell>
          <cell r="GE32">
            <v>1</v>
          </cell>
          <cell r="GF32">
            <v>0</v>
          </cell>
        </row>
        <row r="33">
          <cell r="BM33">
            <v>67</v>
          </cell>
          <cell r="BN33" t="str">
            <v>r</v>
          </cell>
          <cell r="BP33">
            <v>150</v>
          </cell>
          <cell r="BR33">
            <v>161</v>
          </cell>
          <cell r="BV33">
            <v>427</v>
          </cell>
          <cell r="CZ33">
            <v>67.260000000000005</v>
          </cell>
          <cell r="DU33">
            <v>1.8904417352231803E-2</v>
          </cell>
          <cell r="EJ33">
            <v>427</v>
          </cell>
          <cell r="EK33">
            <v>1.8904417352231803E-2</v>
          </cell>
          <cell r="EQ33">
            <v>161</v>
          </cell>
          <cell r="EV33">
            <v>1.8904417352231803E-2</v>
          </cell>
          <cell r="EW33">
            <v>7.902822232784712</v>
          </cell>
          <cell r="EX33">
            <v>7.2040051049387444</v>
          </cell>
          <cell r="EY33">
            <v>0.13618751911137048</v>
          </cell>
          <cell r="FA33">
            <v>4.3801097209343629</v>
          </cell>
          <cell r="FB33">
            <v>12.860481610808334</v>
          </cell>
          <cell r="FC33">
            <v>0.3052739935316085</v>
          </cell>
          <cell r="FZ33">
            <v>1</v>
          </cell>
          <cell r="GB33">
            <v>0</v>
          </cell>
          <cell r="GC33">
            <v>1</v>
          </cell>
          <cell r="GD33">
            <v>0</v>
          </cell>
          <cell r="GE33">
            <v>1</v>
          </cell>
          <cell r="GF33">
            <v>0</v>
          </cell>
        </row>
        <row r="34">
          <cell r="BJ34">
            <v>6</v>
          </cell>
          <cell r="BM34">
            <v>56.548667764616276</v>
          </cell>
          <cell r="BN34" t="str">
            <v>r.</v>
          </cell>
          <cell r="BP34">
            <v>160</v>
          </cell>
          <cell r="BR34">
            <v>270</v>
          </cell>
          <cell r="BV34">
            <v>441.45</v>
          </cell>
          <cell r="BZ34">
            <v>567.5</v>
          </cell>
          <cell r="CZ34">
            <v>20.767520000000005</v>
          </cell>
          <cell r="DU34">
            <v>3.1303149632677926E-2</v>
          </cell>
          <cell r="EJ34">
            <v>431.64</v>
          </cell>
          <cell r="EK34">
            <v>3.0607524085285082E-2</v>
          </cell>
          <cell r="EQ34">
            <v>265.50354949024637</v>
          </cell>
          <cell r="EV34">
            <v>3.1303149632677926E-2</v>
          </cell>
          <cell r="EW34">
            <v>10.190814891705308</v>
          </cell>
          <cell r="EX34">
            <v>5.5628829929278263</v>
          </cell>
          <cell r="EY34">
            <v>0.17413575871669898</v>
          </cell>
          <cell r="FA34">
            <v>3.2095854444141989</v>
          </cell>
          <cell r="FB34">
            <v>17.305295926209499</v>
          </cell>
          <cell r="FC34">
            <v>0.27672724637893836</v>
          </cell>
          <cell r="FZ34">
            <v>1</v>
          </cell>
          <cell r="GB34">
            <v>0</v>
          </cell>
          <cell r="GC34">
            <v>1</v>
          </cell>
          <cell r="GD34">
            <v>1</v>
          </cell>
          <cell r="GE34">
            <v>1</v>
          </cell>
          <cell r="GF34">
            <v>1</v>
          </cell>
        </row>
        <row r="35">
          <cell r="BJ35">
            <v>6</v>
          </cell>
          <cell r="BM35">
            <v>56.548667764616276</v>
          </cell>
          <cell r="BN35" t="str">
            <v>r.</v>
          </cell>
          <cell r="BP35">
            <v>160</v>
          </cell>
          <cell r="BR35">
            <v>570</v>
          </cell>
          <cell r="BV35">
            <v>441.45</v>
          </cell>
          <cell r="BZ35">
            <v>567.5</v>
          </cell>
          <cell r="CZ35">
            <v>19.408720000000002</v>
          </cell>
          <cell r="DU35">
            <v>3.3494675901328451E-2</v>
          </cell>
          <cell r="EJ35">
            <v>431.64</v>
          </cell>
          <cell r="EK35">
            <v>3.2750349770187814E-2</v>
          </cell>
          <cell r="EQ35">
            <v>526.73237952822376</v>
          </cell>
          <cell r="EV35">
            <v>3.3494675901328451E-2</v>
          </cell>
          <cell r="EW35">
            <v>10.545454085864389</v>
          </cell>
          <cell r="EX35">
            <v>5.3717307415183662</v>
          </cell>
          <cell r="EY35">
            <v>0.17992438021636042</v>
          </cell>
          <cell r="FA35">
            <v>3.1422974076145045</v>
          </cell>
          <cell r="FB35">
            <v>17.65307301367816</v>
          </cell>
          <cell r="FC35">
            <v>0.28490270727505296</v>
          </cell>
          <cell r="FZ35">
            <v>1</v>
          </cell>
          <cell r="GB35">
            <v>0</v>
          </cell>
          <cell r="GC35">
            <v>1</v>
          </cell>
          <cell r="GD35">
            <v>1</v>
          </cell>
          <cell r="GE35">
            <v>1</v>
          </cell>
          <cell r="GF35">
            <v>1</v>
          </cell>
        </row>
        <row r="36">
          <cell r="BJ36">
            <v>6</v>
          </cell>
          <cell r="BM36">
            <v>56.548667764616276</v>
          </cell>
          <cell r="BN36" t="str">
            <v>r.</v>
          </cell>
          <cell r="BP36">
            <v>160</v>
          </cell>
          <cell r="BR36">
            <v>870</v>
          </cell>
          <cell r="BV36">
            <v>441.45</v>
          </cell>
          <cell r="BZ36">
            <v>567.5</v>
          </cell>
          <cell r="CZ36">
            <v>20.337760000000003</v>
          </cell>
          <cell r="DU36">
            <v>3.1964620787128549E-2</v>
          </cell>
          <cell r="EJ36">
            <v>431.64</v>
          </cell>
          <cell r="EK36">
            <v>3.1254295880747913E-2</v>
          </cell>
          <cell r="EQ36">
            <v>794.57658289724816</v>
          </cell>
          <cell r="EV36">
            <v>3.1964620787128549E-2</v>
          </cell>
          <cell r="EW36">
            <v>10.299086178652333</v>
          </cell>
          <cell r="EX36">
            <v>5.5031434890831488</v>
          </cell>
          <cell r="EY36">
            <v>0.17590589476569835</v>
          </cell>
          <cell r="FA36">
            <v>3.0730274266562332</v>
          </cell>
          <cell r="FB36">
            <v>18.025509697358295</v>
          </cell>
          <cell r="FC36">
            <v>0.26112333034064011</v>
          </cell>
          <cell r="FZ36">
            <v>1</v>
          </cell>
          <cell r="GB36">
            <v>0</v>
          </cell>
          <cell r="GC36">
            <v>1</v>
          </cell>
          <cell r="GD36">
            <v>1</v>
          </cell>
          <cell r="GE36">
            <v>1</v>
          </cell>
          <cell r="GF36">
            <v>1</v>
          </cell>
        </row>
        <row r="37">
          <cell r="BJ37">
            <v>6</v>
          </cell>
          <cell r="BM37">
            <v>56.548667764616276</v>
          </cell>
          <cell r="BN37" t="str">
            <v>r.</v>
          </cell>
          <cell r="BP37">
            <v>160</v>
          </cell>
          <cell r="BR37">
            <v>1170</v>
          </cell>
          <cell r="BV37">
            <v>441.45</v>
          </cell>
          <cell r="BZ37">
            <v>567.5</v>
          </cell>
          <cell r="CZ37">
            <v>19.655200000000004</v>
          </cell>
          <cell r="DU37">
            <v>3.3074646203530442E-2</v>
          </cell>
          <cell r="EJ37">
            <v>431.64</v>
          </cell>
          <cell r="EK37">
            <v>3.2339654065674212E-2</v>
          </cell>
          <cell r="EQ37">
            <v>1055.1045787394632</v>
          </cell>
          <cell r="EV37">
            <v>3.3074646203530442E-2</v>
          </cell>
          <cell r="EW37">
            <v>10.478372491743425</v>
          </cell>
          <cell r="EX37">
            <v>5.4069066359726738</v>
          </cell>
          <cell r="EY37">
            <v>0.17883152404031716</v>
          </cell>
          <cell r="FA37">
            <v>2.907543803902533</v>
          </cell>
          <cell r="FB37">
            <v>18.979779736877191</v>
          </cell>
          <cell r="FC37">
            <v>0.24458638113936626</v>
          </cell>
          <cell r="FZ37">
            <v>1</v>
          </cell>
          <cell r="GB37">
            <v>0</v>
          </cell>
          <cell r="GC37">
            <v>1</v>
          </cell>
          <cell r="GD37">
            <v>1</v>
          </cell>
          <cell r="GE37">
            <v>1</v>
          </cell>
          <cell r="GF37">
            <v>1</v>
          </cell>
        </row>
        <row r="38">
          <cell r="BJ38">
            <v>6</v>
          </cell>
          <cell r="BM38">
            <v>56.548667764616276</v>
          </cell>
          <cell r="BN38">
            <v>0</v>
          </cell>
          <cell r="BP38">
            <v>96</v>
          </cell>
          <cell r="BR38">
            <v>329</v>
          </cell>
          <cell r="BV38">
            <v>330</v>
          </cell>
          <cell r="CZ38">
            <v>8.1471999999999998</v>
          </cell>
          <cell r="DU38">
            <v>0.11929622780885976</v>
          </cell>
          <cell r="EJ38">
            <v>0</v>
          </cell>
          <cell r="EK38">
            <v>0</v>
          </cell>
          <cell r="EQ38">
            <v>315.00741992631521</v>
          </cell>
          <cell r="EV38">
            <v>0.11929622780885976</v>
          </cell>
          <cell r="EW38">
            <v>20.205779243648319</v>
          </cell>
          <cell r="EX38">
            <v>2.7170746630178861</v>
          </cell>
          <cell r="EY38">
            <v>0.32413675797306263</v>
          </cell>
          <cell r="FA38">
            <v>0</v>
          </cell>
          <cell r="FB38" t="str">
            <v xml:space="preserve"> </v>
          </cell>
          <cell r="FC38" t="str">
            <v xml:space="preserve"> </v>
          </cell>
          <cell r="FZ38">
            <v>0</v>
          </cell>
          <cell r="GB38">
            <v>0</v>
          </cell>
          <cell r="GC38">
            <v>1</v>
          </cell>
          <cell r="GD38">
            <v>1</v>
          </cell>
          <cell r="GE38">
            <v>1</v>
          </cell>
          <cell r="GF38">
            <v>1</v>
          </cell>
        </row>
        <row r="39">
          <cell r="BJ39">
            <v>10</v>
          </cell>
          <cell r="BM39">
            <v>157.07963267948966</v>
          </cell>
          <cell r="BN39">
            <v>0</v>
          </cell>
          <cell r="BP39">
            <v>210</v>
          </cell>
          <cell r="BR39">
            <v>309</v>
          </cell>
          <cell r="BV39">
            <v>330</v>
          </cell>
          <cell r="CZ39">
            <v>7.8432000000000004</v>
          </cell>
          <cell r="DU39">
            <v>0.15735887315257496</v>
          </cell>
          <cell r="EJ39">
            <v>0</v>
          </cell>
          <cell r="EK39">
            <v>0</v>
          </cell>
          <cell r="EQ39">
            <v>313.37457684378796</v>
          </cell>
          <cell r="EV39">
            <v>0.15735887315257496</v>
          </cell>
          <cell r="EW39">
            <v>23.371095573971061</v>
          </cell>
          <cell r="EX39">
            <v>2.3140658197227246</v>
          </cell>
          <cell r="EY39">
            <v>0.36413878979245762</v>
          </cell>
          <cell r="FA39">
            <v>0</v>
          </cell>
          <cell r="FB39" t="str">
            <v xml:space="preserve"> </v>
          </cell>
          <cell r="FC39" t="str">
            <v xml:space="preserve"> </v>
          </cell>
          <cell r="FZ39">
            <v>0</v>
          </cell>
          <cell r="GB39">
            <v>0</v>
          </cell>
          <cell r="GC39">
            <v>1</v>
          </cell>
          <cell r="GD39">
            <v>0</v>
          </cell>
          <cell r="GE39">
            <v>0</v>
          </cell>
          <cell r="GF39">
            <v>0</v>
          </cell>
        </row>
        <row r="40">
          <cell r="BJ40">
            <v>10</v>
          </cell>
          <cell r="BM40">
            <v>157.07963267948966</v>
          </cell>
          <cell r="BN40">
            <v>0</v>
          </cell>
          <cell r="BP40">
            <v>210</v>
          </cell>
          <cell r="BR40">
            <v>309</v>
          </cell>
          <cell r="BV40">
            <v>327</v>
          </cell>
          <cell r="CZ40">
            <v>7.8432000000000004</v>
          </cell>
          <cell r="DU40">
            <v>0.15592833794209698</v>
          </cell>
          <cell r="EJ40">
            <v>327</v>
          </cell>
          <cell r="EK40">
            <v>0.15592833794209698</v>
          </cell>
          <cell r="EQ40">
            <v>313.37457684378796</v>
          </cell>
          <cell r="EV40">
            <v>0.15592833794209698</v>
          </cell>
          <cell r="EW40">
            <v>23.258342001032869</v>
          </cell>
          <cell r="EX40">
            <v>2.3266289903081048</v>
          </cell>
          <cell r="EY40">
            <v>0.36278739146664207</v>
          </cell>
          <cell r="FA40">
            <v>2.8310506435804998</v>
          </cell>
          <cell r="FB40">
            <v>19.454532554527514</v>
          </cell>
          <cell r="FC40">
            <v>1.1245361807324332</v>
          </cell>
          <cell r="FZ40">
            <v>1</v>
          </cell>
          <cell r="GB40">
            <v>1</v>
          </cell>
          <cell r="GC40">
            <v>1</v>
          </cell>
          <cell r="GD40">
            <v>0</v>
          </cell>
          <cell r="GE40">
            <v>0</v>
          </cell>
          <cell r="GF40">
            <v>0</v>
          </cell>
        </row>
        <row r="41">
          <cell r="BJ41">
            <v>10</v>
          </cell>
          <cell r="BM41">
            <v>157.07963267948966</v>
          </cell>
          <cell r="BN41">
            <v>0</v>
          </cell>
          <cell r="BP41">
            <v>175</v>
          </cell>
          <cell r="BR41">
            <v>309</v>
          </cell>
          <cell r="BV41">
            <v>327</v>
          </cell>
          <cell r="CZ41">
            <v>7.7976000000000001</v>
          </cell>
          <cell r="DU41">
            <v>0.18820823948098728</v>
          </cell>
          <cell r="EJ41">
            <v>0</v>
          </cell>
          <cell r="EK41">
            <v>0</v>
          </cell>
          <cell r="EQ41">
            <v>325.19268905563257</v>
          </cell>
          <cell r="EV41">
            <v>0.18820823948098728</v>
          </cell>
          <cell r="EW41">
            <v>25.710851486132444</v>
          </cell>
          <cell r="EX41">
            <v>2.0768398264582619</v>
          </cell>
          <cell r="EY41">
            <v>0.39087836742170862</v>
          </cell>
          <cell r="FA41">
            <v>0</v>
          </cell>
          <cell r="FB41" t="str">
            <v xml:space="preserve"> </v>
          </cell>
          <cell r="FC41" t="str">
            <v xml:space="preserve"> </v>
          </cell>
          <cell r="FZ41">
            <v>0</v>
          </cell>
          <cell r="GB41">
            <v>0</v>
          </cell>
          <cell r="GC41">
            <v>1</v>
          </cell>
          <cell r="GD41">
            <v>0</v>
          </cell>
          <cell r="GE41">
            <v>1</v>
          </cell>
          <cell r="GF41">
            <v>0</v>
          </cell>
        </row>
        <row r="42">
          <cell r="BJ42">
            <v>6</v>
          </cell>
          <cell r="BM42">
            <v>56.548667764616276</v>
          </cell>
          <cell r="BN42">
            <v>0</v>
          </cell>
          <cell r="BP42">
            <v>131</v>
          </cell>
          <cell r="BR42">
            <v>329</v>
          </cell>
          <cell r="BV42">
            <v>330</v>
          </cell>
          <cell r="CZ42">
            <v>8.0408000000000008</v>
          </cell>
          <cell r="DU42">
            <v>8.8580018443739264E-2</v>
          </cell>
          <cell r="EJ42">
            <v>327</v>
          </cell>
          <cell r="EK42">
            <v>8.777474554879619E-2</v>
          </cell>
          <cell r="EQ42">
            <v>301.16315082823058</v>
          </cell>
          <cell r="EV42">
            <v>8.8580018443739264E-2</v>
          </cell>
          <cell r="EW42">
            <v>17.314948088995312</v>
          </cell>
          <cell r="EX42">
            <v>3.2076826100431517</v>
          </cell>
          <cell r="EY42">
            <v>0.28413658475928411</v>
          </cell>
          <cell r="FA42">
            <v>3.7872607680567918</v>
          </cell>
          <cell r="FB42">
            <v>14.790985098520904</v>
          </cell>
          <cell r="FC42">
            <v>1.0774065011699996</v>
          </cell>
          <cell r="FZ42">
            <v>1</v>
          </cell>
          <cell r="GB42">
            <v>1</v>
          </cell>
          <cell r="GC42">
            <v>1</v>
          </cell>
          <cell r="GD42">
            <v>0</v>
          </cell>
          <cell r="GE42">
            <v>1</v>
          </cell>
          <cell r="GF42">
            <v>0</v>
          </cell>
        </row>
        <row r="43">
          <cell r="BJ43">
            <v>6</v>
          </cell>
          <cell r="BM43">
            <v>56.548667764616276</v>
          </cell>
          <cell r="BN43">
            <v>0</v>
          </cell>
          <cell r="BP43">
            <v>131</v>
          </cell>
          <cell r="BR43">
            <v>329</v>
          </cell>
          <cell r="BV43">
            <v>330</v>
          </cell>
          <cell r="CZ43">
            <v>8.0408000000000008</v>
          </cell>
          <cell r="DU43">
            <v>8.8580018443739264E-2</v>
          </cell>
          <cell r="EJ43">
            <v>0</v>
          </cell>
          <cell r="EK43">
            <v>0</v>
          </cell>
          <cell r="EQ43">
            <v>301.16315082823058</v>
          </cell>
          <cell r="EV43">
            <v>8.8580018443739264E-2</v>
          </cell>
          <cell r="EW43">
            <v>17.314948088995312</v>
          </cell>
          <cell r="EX43">
            <v>3.2076826100431517</v>
          </cell>
          <cell r="EY43">
            <v>0.28413658475928411</v>
          </cell>
          <cell r="FA43">
            <v>0</v>
          </cell>
          <cell r="FB43" t="str">
            <v xml:space="preserve"> </v>
          </cell>
          <cell r="FC43" t="str">
            <v xml:space="preserve"> </v>
          </cell>
          <cell r="FZ43">
            <v>0</v>
          </cell>
          <cell r="GB43">
            <v>0</v>
          </cell>
          <cell r="GC43">
            <v>1</v>
          </cell>
          <cell r="GD43">
            <v>0</v>
          </cell>
          <cell r="GE43">
            <v>1</v>
          </cell>
          <cell r="GF43">
            <v>0</v>
          </cell>
        </row>
        <row r="44">
          <cell r="BJ44">
            <v>6</v>
          </cell>
          <cell r="BM44">
            <v>56.548667764616276</v>
          </cell>
          <cell r="BN44">
            <v>0</v>
          </cell>
          <cell r="BP44">
            <v>131</v>
          </cell>
          <cell r="BR44">
            <v>329</v>
          </cell>
          <cell r="BV44">
            <v>330</v>
          </cell>
          <cell r="CZ44">
            <v>7.8280000000000003</v>
          </cell>
          <cell r="DU44">
            <v>9.098801894512247E-2</v>
          </cell>
          <cell r="EJ44">
            <v>330</v>
          </cell>
          <cell r="EK44">
            <v>9.098801894512247E-2</v>
          </cell>
          <cell r="EQ44">
            <v>299.65667313408727</v>
          </cell>
          <cell r="EV44">
            <v>9.098801894512247E-2</v>
          </cell>
          <cell r="EW44">
            <v>17.556264399747587</v>
          </cell>
          <cell r="EX44">
            <v>3.1607685766077975</v>
          </cell>
          <cell r="EY44">
            <v>0.28759207112953805</v>
          </cell>
          <cell r="FA44">
            <v>4.5447788411049421</v>
          </cell>
          <cell r="FB44">
            <v>12.409206081853128</v>
          </cell>
          <cell r="FC44">
            <v>1.576277511283882</v>
          </cell>
          <cell r="FZ44">
            <v>1</v>
          </cell>
          <cell r="GB44">
            <v>1</v>
          </cell>
          <cell r="GC44">
            <v>1</v>
          </cell>
          <cell r="GD44">
            <v>0</v>
          </cell>
          <cell r="GE44">
            <v>1</v>
          </cell>
          <cell r="GF44">
            <v>0</v>
          </cell>
        </row>
        <row r="45">
          <cell r="BJ45">
            <v>6</v>
          </cell>
          <cell r="BM45">
            <v>56.548667764616276</v>
          </cell>
          <cell r="BN45">
            <v>0</v>
          </cell>
          <cell r="BP45">
            <v>96</v>
          </cell>
          <cell r="BR45">
            <v>329</v>
          </cell>
          <cell r="BV45">
            <v>330</v>
          </cell>
          <cell r="CZ45">
            <v>8.6411999999999995</v>
          </cell>
          <cell r="DU45">
            <v>0.11247630273623367</v>
          </cell>
          <cell r="EJ45">
            <v>330</v>
          </cell>
          <cell r="EK45">
            <v>0.11247630273623367</v>
          </cell>
          <cell r="EQ45">
            <v>305.01286001691608</v>
          </cell>
          <cell r="EV45">
            <v>0.11247630273623367</v>
          </cell>
          <cell r="EW45">
            <v>19.595335136164923</v>
          </cell>
          <cell r="EX45">
            <v>2.8090499571920478</v>
          </cell>
          <cell r="EY45">
            <v>0.31595155338633701</v>
          </cell>
          <cell r="FA45">
            <v>4.1153482412584879</v>
          </cell>
          <cell r="FB45">
            <v>13.657758699831247</v>
          </cell>
          <cell r="FC45">
            <v>1.6139081741883654</v>
          </cell>
          <cell r="FZ45">
            <v>1</v>
          </cell>
          <cell r="GB45">
            <v>1</v>
          </cell>
          <cell r="GC45">
            <v>1</v>
          </cell>
          <cell r="GD45">
            <v>1</v>
          </cell>
          <cell r="GE45">
            <v>1</v>
          </cell>
          <cell r="GF45">
            <v>1</v>
          </cell>
        </row>
        <row r="46">
          <cell r="BJ46">
            <v>6</v>
          </cell>
          <cell r="BM46">
            <v>56.548667764616276</v>
          </cell>
          <cell r="BN46">
            <v>0</v>
          </cell>
          <cell r="BP46">
            <v>96</v>
          </cell>
          <cell r="BR46">
            <v>329</v>
          </cell>
          <cell r="BV46">
            <v>330</v>
          </cell>
          <cell r="CZ46">
            <v>8.6411999999999995</v>
          </cell>
          <cell r="DU46">
            <v>0.11247630273623367</v>
          </cell>
          <cell r="EJ46">
            <v>0</v>
          </cell>
          <cell r="EK46">
            <v>0</v>
          </cell>
          <cell r="EQ46">
            <v>305.01286001691608</v>
          </cell>
          <cell r="EV46">
            <v>0.11247630273623367</v>
          </cell>
          <cell r="EW46">
            <v>19.595335136164923</v>
          </cell>
          <cell r="EX46">
            <v>2.8090499571920478</v>
          </cell>
          <cell r="EY46">
            <v>0.31595155338633701</v>
          </cell>
          <cell r="FA46">
            <v>0</v>
          </cell>
          <cell r="FB46" t="str">
            <v xml:space="preserve"> </v>
          </cell>
          <cell r="FC46" t="str">
            <v xml:space="preserve"> </v>
          </cell>
          <cell r="FZ46">
            <v>0</v>
          </cell>
          <cell r="GB46">
            <v>0</v>
          </cell>
          <cell r="GC46">
            <v>1</v>
          </cell>
          <cell r="GD46">
            <v>1</v>
          </cell>
          <cell r="GE46">
            <v>1</v>
          </cell>
          <cell r="GF46">
            <v>1</v>
          </cell>
        </row>
        <row r="47">
          <cell r="BJ47">
            <v>10</v>
          </cell>
          <cell r="BM47">
            <v>157.07963267948966</v>
          </cell>
          <cell r="BN47">
            <v>0</v>
          </cell>
          <cell r="BP47">
            <v>210</v>
          </cell>
          <cell r="BR47">
            <v>309</v>
          </cell>
          <cell r="BV47">
            <v>327</v>
          </cell>
          <cell r="CZ47">
            <v>8.3524000000000012</v>
          </cell>
          <cell r="DU47">
            <v>0.14642224272633675</v>
          </cell>
          <cell r="EJ47">
            <v>327</v>
          </cell>
          <cell r="EK47">
            <v>0.14642224272633675</v>
          </cell>
          <cell r="EQ47">
            <v>303.23032069855219</v>
          </cell>
          <cell r="EV47">
            <v>0.14642224272633675</v>
          </cell>
          <cell r="EW47">
            <v>22.498025534225807</v>
          </cell>
          <cell r="EX47">
            <v>2.4144488958924732</v>
          </cell>
          <cell r="EY47">
            <v>0.35352902228470351</v>
          </cell>
          <cell r="FA47">
            <v>3.3032779941221513</v>
          </cell>
          <cell r="FB47">
            <v>16.842617059834392</v>
          </cell>
          <cell r="FC47">
            <v>1.3953038796925952</v>
          </cell>
          <cell r="FZ47">
            <v>1</v>
          </cell>
          <cell r="GB47">
            <v>1</v>
          </cell>
          <cell r="GC47">
            <v>1</v>
          </cell>
          <cell r="GD47">
            <v>0</v>
          </cell>
          <cell r="GE47">
            <v>0</v>
          </cell>
          <cell r="GF47">
            <v>0</v>
          </cell>
        </row>
        <row r="48">
          <cell r="BJ48">
            <v>10</v>
          </cell>
          <cell r="BM48">
            <v>157.07963267948966</v>
          </cell>
          <cell r="BN48">
            <v>0</v>
          </cell>
          <cell r="BP48">
            <v>210</v>
          </cell>
          <cell r="BR48">
            <v>309</v>
          </cell>
          <cell r="BV48">
            <v>327</v>
          </cell>
          <cell r="CZ48">
            <v>8.3524000000000012</v>
          </cell>
          <cell r="DU48">
            <v>0.14642224272633675</v>
          </cell>
          <cell r="EJ48">
            <v>0</v>
          </cell>
          <cell r="EK48">
            <v>0</v>
          </cell>
          <cell r="EQ48">
            <v>303.23032069855219</v>
          </cell>
          <cell r="EV48">
            <v>0.14642224272633675</v>
          </cell>
          <cell r="EW48">
            <v>22.498025534225807</v>
          </cell>
          <cell r="EX48">
            <v>2.4144488958924732</v>
          </cell>
          <cell r="EY48">
            <v>0.35352902228470351</v>
          </cell>
          <cell r="FA48">
            <v>0</v>
          </cell>
          <cell r="FB48" t="str">
            <v xml:space="preserve"> </v>
          </cell>
          <cell r="FC48" t="str">
            <v xml:space="preserve"> </v>
          </cell>
          <cell r="FZ48">
            <v>0</v>
          </cell>
          <cell r="GB48">
            <v>0</v>
          </cell>
          <cell r="GC48">
            <v>1</v>
          </cell>
          <cell r="GD48">
            <v>0</v>
          </cell>
          <cell r="GE48">
            <v>0</v>
          </cell>
          <cell r="GF48">
            <v>0</v>
          </cell>
        </row>
        <row r="49">
          <cell r="BJ49">
            <v>10</v>
          </cell>
          <cell r="BM49">
            <v>157.07963267948966</v>
          </cell>
          <cell r="BN49">
            <v>0</v>
          </cell>
          <cell r="BP49">
            <v>175</v>
          </cell>
          <cell r="BR49">
            <v>309</v>
          </cell>
          <cell r="BV49">
            <v>327</v>
          </cell>
          <cell r="CZ49">
            <v>7.8659999999999997</v>
          </cell>
          <cell r="DU49">
            <v>0.1865716460941961</v>
          </cell>
          <cell r="EJ49">
            <v>0</v>
          </cell>
          <cell r="EK49">
            <v>0</v>
          </cell>
          <cell r="EQ49">
            <v>299.93167573018576</v>
          </cell>
          <cell r="EV49">
            <v>0.1865716460941961</v>
          </cell>
          <cell r="EW49">
            <v>25.590702496263209</v>
          </cell>
          <cell r="EX49">
            <v>2.0880304693109188</v>
          </cell>
          <cell r="EY49">
            <v>0.38956728175417493</v>
          </cell>
          <cell r="FA49">
            <v>0</v>
          </cell>
          <cell r="FB49" t="str">
            <v xml:space="preserve"> </v>
          </cell>
          <cell r="FC49" t="str">
            <v xml:space="preserve"> </v>
          </cell>
          <cell r="FZ49">
            <v>0</v>
          </cell>
          <cell r="GB49">
            <v>0</v>
          </cell>
          <cell r="GC49">
            <v>1</v>
          </cell>
          <cell r="GD49">
            <v>0</v>
          </cell>
          <cell r="GE49">
            <v>1</v>
          </cell>
          <cell r="GF49">
            <v>0</v>
          </cell>
        </row>
        <row r="50">
          <cell r="BJ50">
            <v>10</v>
          </cell>
          <cell r="BM50">
            <v>157.07963267948966</v>
          </cell>
          <cell r="BN50">
            <v>0</v>
          </cell>
          <cell r="BP50">
            <v>175</v>
          </cell>
          <cell r="BR50">
            <v>309</v>
          </cell>
          <cell r="BV50">
            <v>327</v>
          </cell>
          <cell r="CZ50">
            <v>7.8659999999999997</v>
          </cell>
          <cell r="DU50">
            <v>0.1865716460941961</v>
          </cell>
          <cell r="EJ50">
            <v>327</v>
          </cell>
          <cell r="EK50">
            <v>0.1865716460941961</v>
          </cell>
          <cell r="EQ50">
            <v>299.93167573018576</v>
          </cell>
          <cell r="EV50">
            <v>0.1865716460941961</v>
          </cell>
          <cell r="EW50">
            <v>25.590702496263209</v>
          </cell>
          <cell r="EX50">
            <v>2.0880304693109188</v>
          </cell>
          <cell r="EY50">
            <v>0.38956728175417493</v>
          </cell>
          <cell r="FA50">
            <v>2.5444627854008894</v>
          </cell>
          <cell r="FB50">
            <v>21.455336310503807</v>
          </cell>
          <cell r="FC50">
            <v>1.1155926002484404</v>
          </cell>
          <cell r="FZ50">
            <v>1</v>
          </cell>
          <cell r="GB50">
            <v>1</v>
          </cell>
          <cell r="GC50">
            <v>1</v>
          </cell>
          <cell r="GD50">
            <v>0</v>
          </cell>
          <cell r="GE50">
            <v>1</v>
          </cell>
          <cell r="GF50">
            <v>0</v>
          </cell>
        </row>
        <row r="51">
          <cell r="BJ51">
            <v>10</v>
          </cell>
          <cell r="BM51">
            <v>157.07963267948966</v>
          </cell>
          <cell r="BN51">
            <v>0</v>
          </cell>
          <cell r="BP51">
            <v>150</v>
          </cell>
          <cell r="BR51">
            <v>309</v>
          </cell>
          <cell r="BV51">
            <v>327</v>
          </cell>
          <cell r="CZ51">
            <v>7.7899999999999991</v>
          </cell>
          <cell r="DU51">
            <v>0.21979050015487003</v>
          </cell>
          <cell r="EJ51">
            <v>0</v>
          </cell>
          <cell r="EK51">
            <v>0</v>
          </cell>
          <cell r="EQ51">
            <v>299.37898292243636</v>
          </cell>
          <cell r="EV51">
            <v>0.21979050015487003</v>
          </cell>
          <cell r="EW51">
            <v>27.957610338202883</v>
          </cell>
          <cell r="EX51">
            <v>1.8840878911534122</v>
          </cell>
          <cell r="EY51">
            <v>0.41410461993234282</v>
          </cell>
          <cell r="FA51">
            <v>0</v>
          </cell>
          <cell r="FB51" t="str">
            <v xml:space="preserve"> </v>
          </cell>
          <cell r="FC51" t="str">
            <v xml:space="preserve"> </v>
          </cell>
          <cell r="FZ51">
            <v>0</v>
          </cell>
          <cell r="GB51">
            <v>0</v>
          </cell>
          <cell r="GC51">
            <v>1</v>
          </cell>
          <cell r="GD51">
            <v>0</v>
          </cell>
          <cell r="GE51">
            <v>1</v>
          </cell>
          <cell r="GF51">
            <v>0</v>
          </cell>
        </row>
        <row r="52">
          <cell r="BJ52">
            <v>10</v>
          </cell>
          <cell r="BM52">
            <v>157.07963267948966</v>
          </cell>
          <cell r="BN52">
            <v>0</v>
          </cell>
          <cell r="BP52">
            <v>150</v>
          </cell>
          <cell r="BR52">
            <v>309</v>
          </cell>
          <cell r="BV52">
            <v>327</v>
          </cell>
          <cell r="CZ52">
            <v>7.7899999999999991</v>
          </cell>
          <cell r="DU52">
            <v>0.21979050015487003</v>
          </cell>
          <cell r="EJ52">
            <v>0</v>
          </cell>
          <cell r="EK52">
            <v>0</v>
          </cell>
          <cell r="EQ52">
            <v>299.37898292243636</v>
          </cell>
          <cell r="EV52">
            <v>0.21979050015487003</v>
          </cell>
          <cell r="EW52">
            <v>27.957610338202883</v>
          </cell>
          <cell r="EX52">
            <v>1.8840878911534122</v>
          </cell>
          <cell r="EY52">
            <v>0.41410461993234282</v>
          </cell>
          <cell r="FA52">
            <v>0</v>
          </cell>
          <cell r="FB52" t="str">
            <v xml:space="preserve"> </v>
          </cell>
          <cell r="FC52" t="str">
            <v xml:space="preserve"> </v>
          </cell>
          <cell r="FZ52">
            <v>0</v>
          </cell>
          <cell r="GB52">
            <v>0</v>
          </cell>
          <cell r="GC52">
            <v>1</v>
          </cell>
          <cell r="GD52">
            <v>0</v>
          </cell>
          <cell r="GE52">
            <v>1</v>
          </cell>
          <cell r="GF52">
            <v>0</v>
          </cell>
        </row>
        <row r="53">
          <cell r="BJ53">
            <v>10</v>
          </cell>
          <cell r="BM53">
            <v>157.07963267948966</v>
          </cell>
          <cell r="BN53">
            <v>0</v>
          </cell>
          <cell r="BP53">
            <v>131</v>
          </cell>
          <cell r="BR53">
            <v>309</v>
          </cell>
          <cell r="BV53">
            <v>327</v>
          </cell>
          <cell r="CZ53">
            <v>8.0256000000000007</v>
          </cell>
          <cell r="DU53">
            <v>0.24428051554773347</v>
          </cell>
          <cell r="EJ53">
            <v>0</v>
          </cell>
          <cell r="EK53">
            <v>0</v>
          </cell>
          <cell r="EQ53">
            <v>301.05819937533619</v>
          </cell>
          <cell r="EV53">
            <v>0.24428051554773347</v>
          </cell>
          <cell r="EW53">
            <v>29.620136818275842</v>
          </cell>
          <cell r="EX53">
            <v>1.7588787255131637</v>
          </cell>
          <cell r="EY53">
            <v>0.42965980185429603</v>
          </cell>
          <cell r="FA53">
            <v>0</v>
          </cell>
          <cell r="FB53" t="str">
            <v xml:space="preserve"> </v>
          </cell>
          <cell r="FC53" t="str">
            <v xml:space="preserve"> </v>
          </cell>
          <cell r="FZ53">
            <v>0</v>
          </cell>
          <cell r="GB53">
            <v>0</v>
          </cell>
          <cell r="GC53">
            <v>1</v>
          </cell>
          <cell r="GD53">
            <v>0</v>
          </cell>
          <cell r="GE53">
            <v>1</v>
          </cell>
          <cell r="GF53">
            <v>0</v>
          </cell>
        </row>
        <row r="54">
          <cell r="BJ54">
            <v>10</v>
          </cell>
          <cell r="BM54">
            <v>157.07963267948966</v>
          </cell>
          <cell r="BN54">
            <v>0</v>
          </cell>
          <cell r="BP54">
            <v>131</v>
          </cell>
          <cell r="BR54">
            <v>309</v>
          </cell>
          <cell r="BV54">
            <v>327</v>
          </cell>
          <cell r="CZ54">
            <v>8.0256000000000007</v>
          </cell>
          <cell r="DU54">
            <v>0.24428051554773347</v>
          </cell>
          <cell r="EJ54">
            <v>327</v>
          </cell>
          <cell r="EK54">
            <v>0.24428051554773347</v>
          </cell>
          <cell r="EQ54">
            <v>301.05819937533619</v>
          </cell>
          <cell r="EV54">
            <v>0.24428051554773347</v>
          </cell>
          <cell r="EW54">
            <v>29.620136818275842</v>
          </cell>
          <cell r="EX54">
            <v>1.7588787255131637</v>
          </cell>
          <cell r="EY54">
            <v>0.42965980185429603</v>
          </cell>
          <cell r="FA54">
            <v>2.0754835259445921</v>
          </cell>
          <cell r="FB54">
            <v>25.725484961572629</v>
          </cell>
          <cell r="FC54">
            <v>1.0372408389425876</v>
          </cell>
          <cell r="FZ54">
            <v>1</v>
          </cell>
          <cell r="GB54">
            <v>1</v>
          </cell>
          <cell r="GC54">
            <v>1</v>
          </cell>
          <cell r="GD54">
            <v>0</v>
          </cell>
          <cell r="GE54">
            <v>1</v>
          </cell>
          <cell r="GF54">
            <v>0</v>
          </cell>
        </row>
        <row r="55">
          <cell r="BJ55">
            <v>10</v>
          </cell>
          <cell r="BM55">
            <v>157.07963267948966</v>
          </cell>
          <cell r="BN55">
            <v>0</v>
          </cell>
          <cell r="BP55">
            <v>117</v>
          </cell>
          <cell r="BR55">
            <v>309</v>
          </cell>
          <cell r="BV55">
            <v>327</v>
          </cell>
          <cell r="CZ55">
            <v>8.93</v>
          </cell>
          <cell r="DU55">
            <v>0.24581043388842527</v>
          </cell>
          <cell r="EJ55">
            <v>0</v>
          </cell>
          <cell r="EK55">
            <v>0</v>
          </cell>
          <cell r="EQ55">
            <v>306.67986519459629</v>
          </cell>
          <cell r="EV55">
            <v>0.24581043388842527</v>
          </cell>
          <cell r="EW55">
            <v>29.722037624068282</v>
          </cell>
          <cell r="EX55">
            <v>1.7516208387791268</v>
          </cell>
          <cell r="EY55">
            <v>0.43056667838830459</v>
          </cell>
          <cell r="FA55">
            <v>0</v>
          </cell>
          <cell r="FB55" t="str">
            <v xml:space="preserve"> </v>
          </cell>
          <cell r="FC55" t="str">
            <v xml:space="preserve"> </v>
          </cell>
          <cell r="FZ55">
            <v>0</v>
          </cell>
          <cell r="GB55">
            <v>0</v>
          </cell>
          <cell r="GC55">
            <v>1</v>
          </cell>
          <cell r="GD55">
            <v>0</v>
          </cell>
          <cell r="GE55">
            <v>1</v>
          </cell>
          <cell r="GF55">
            <v>0</v>
          </cell>
        </row>
        <row r="56">
          <cell r="BJ56">
            <v>10</v>
          </cell>
          <cell r="BM56">
            <v>157.07963267948966</v>
          </cell>
          <cell r="BN56">
            <v>0</v>
          </cell>
          <cell r="BP56">
            <v>117</v>
          </cell>
          <cell r="BR56">
            <v>309</v>
          </cell>
          <cell r="BV56">
            <v>327</v>
          </cell>
          <cell r="CZ56">
            <v>8.93</v>
          </cell>
          <cell r="DU56">
            <v>0.24581043388842527</v>
          </cell>
          <cell r="EJ56">
            <v>0</v>
          </cell>
          <cell r="EK56">
            <v>0</v>
          </cell>
          <cell r="EQ56">
            <v>306.67986519459629</v>
          </cell>
          <cell r="EV56">
            <v>0.24581043388842527</v>
          </cell>
          <cell r="EW56">
            <v>29.722037624068282</v>
          </cell>
          <cell r="EX56">
            <v>1.7516208387791268</v>
          </cell>
          <cell r="EY56">
            <v>0.43056667838830459</v>
          </cell>
          <cell r="FA56">
            <v>0</v>
          </cell>
          <cell r="FB56" t="str">
            <v xml:space="preserve"> </v>
          </cell>
          <cell r="FC56" t="str">
            <v xml:space="preserve"> </v>
          </cell>
          <cell r="FZ56">
            <v>0</v>
          </cell>
          <cell r="GB56">
            <v>0</v>
          </cell>
          <cell r="GC56">
            <v>1</v>
          </cell>
          <cell r="GD56">
            <v>0</v>
          </cell>
          <cell r="GE56">
            <v>1</v>
          </cell>
          <cell r="GF56">
            <v>0</v>
          </cell>
        </row>
        <row r="57">
          <cell r="BJ57">
            <v>10</v>
          </cell>
          <cell r="BM57">
            <v>157.07963267948966</v>
          </cell>
          <cell r="BN57">
            <v>0</v>
          </cell>
          <cell r="BP57">
            <v>150</v>
          </cell>
          <cell r="BR57">
            <v>309</v>
          </cell>
          <cell r="BV57">
            <v>327</v>
          </cell>
          <cell r="CZ57">
            <v>9.5380000000000003</v>
          </cell>
          <cell r="DU57">
            <v>0.17951016944919662</v>
          </cell>
          <cell r="EJ57">
            <v>327</v>
          </cell>
          <cell r="EK57">
            <v>0.17951016944919662</v>
          </cell>
          <cell r="EQ57">
            <v>298.2373742902991</v>
          </cell>
          <cell r="EV57">
            <v>0.17951016944919662</v>
          </cell>
          <cell r="EW57">
            <v>25.067545392979731</v>
          </cell>
          <cell r="EX57">
            <v>2.137923066201306</v>
          </cell>
          <cell r="EY57">
            <v>0.38377893188314244</v>
          </cell>
          <cell r="FA57">
            <v>2.6927389728850946</v>
          </cell>
          <cell r="FB57">
            <v>20.373439879313473</v>
          </cell>
          <cell r="FC57">
            <v>1.1848882053115446</v>
          </cell>
          <cell r="FZ57">
            <v>1</v>
          </cell>
          <cell r="GB57">
            <v>1</v>
          </cell>
          <cell r="GC57">
            <v>1</v>
          </cell>
          <cell r="GD57">
            <v>0</v>
          </cell>
          <cell r="GE57">
            <v>1</v>
          </cell>
          <cell r="GF57">
            <v>0</v>
          </cell>
        </row>
        <row r="58">
          <cell r="BJ58">
            <v>10</v>
          </cell>
          <cell r="BM58">
            <v>157.07963267948966</v>
          </cell>
          <cell r="BN58">
            <v>0</v>
          </cell>
          <cell r="BP58">
            <v>150</v>
          </cell>
          <cell r="BR58">
            <v>309</v>
          </cell>
          <cell r="BV58">
            <v>327</v>
          </cell>
          <cell r="CZ58">
            <v>9.5380000000000003</v>
          </cell>
          <cell r="DU58">
            <v>0.17951016944919662</v>
          </cell>
          <cell r="EJ58">
            <v>0</v>
          </cell>
          <cell r="EK58">
            <v>0</v>
          </cell>
          <cell r="EQ58">
            <v>298.2373742902991</v>
          </cell>
          <cell r="EV58">
            <v>0.17951016944919662</v>
          </cell>
          <cell r="EW58">
            <v>25.067545392979731</v>
          </cell>
          <cell r="EX58">
            <v>2.137923066201306</v>
          </cell>
          <cell r="EY58">
            <v>0.38377893188314244</v>
          </cell>
          <cell r="FA58">
            <v>0</v>
          </cell>
          <cell r="FB58" t="str">
            <v xml:space="preserve"> </v>
          </cell>
          <cell r="FC58" t="str">
            <v xml:space="preserve"> </v>
          </cell>
          <cell r="FZ58">
            <v>0</v>
          </cell>
          <cell r="GB58">
            <v>0</v>
          </cell>
          <cell r="GC58">
            <v>1</v>
          </cell>
          <cell r="GD58">
            <v>0</v>
          </cell>
          <cell r="GE58">
            <v>1</v>
          </cell>
          <cell r="GF58">
            <v>0</v>
          </cell>
        </row>
        <row r="59">
          <cell r="BJ59">
            <v>10</v>
          </cell>
          <cell r="BM59">
            <v>157.07963267948966</v>
          </cell>
          <cell r="BN59">
            <v>0</v>
          </cell>
          <cell r="BP59">
            <v>131</v>
          </cell>
          <cell r="BR59">
            <v>309</v>
          </cell>
          <cell r="BV59">
            <v>327</v>
          </cell>
          <cell r="CZ59">
            <v>6.0495999999999999</v>
          </cell>
          <cell r="DU59">
            <v>0.32407063369146555</v>
          </cell>
          <cell r="EJ59">
            <v>0</v>
          </cell>
          <cell r="EK59">
            <v>0</v>
          </cell>
          <cell r="EQ59">
            <v>264.92269853859312</v>
          </cell>
          <cell r="EV59">
            <v>0.32407063369146555</v>
          </cell>
          <cell r="EW59">
            <v>34.699477135231568</v>
          </cell>
          <cell r="EX59">
            <v>1.4442115651199616</v>
          </cell>
          <cell r="EY59">
            <v>0.46802655709296925</v>
          </cell>
          <cell r="FA59">
            <v>0</v>
          </cell>
          <cell r="FB59" t="str">
            <v xml:space="preserve"> </v>
          </cell>
          <cell r="FC59" t="str">
            <v xml:space="preserve"> </v>
          </cell>
          <cell r="FZ59">
            <v>0</v>
          </cell>
          <cell r="GB59">
            <v>0</v>
          </cell>
          <cell r="GC59">
            <v>1</v>
          </cell>
          <cell r="GD59">
            <v>0</v>
          </cell>
          <cell r="GE59">
            <v>1</v>
          </cell>
          <cell r="GF59">
            <v>0</v>
          </cell>
        </row>
        <row r="60">
          <cell r="BJ60">
            <v>10</v>
          </cell>
          <cell r="BM60">
            <v>157.07963267948966</v>
          </cell>
          <cell r="BN60">
            <v>0</v>
          </cell>
          <cell r="BP60">
            <v>117</v>
          </cell>
          <cell r="BR60">
            <v>309</v>
          </cell>
          <cell r="BV60">
            <v>327</v>
          </cell>
          <cell r="CZ60">
            <v>7.501199999999999</v>
          </cell>
          <cell r="DU60">
            <v>0.29263146891479203</v>
          </cell>
          <cell r="EJ60">
            <v>0</v>
          </cell>
          <cell r="EK60">
            <v>0</v>
          </cell>
          <cell r="EQ60">
            <v>282.5559972169749</v>
          </cell>
          <cell r="EV60">
            <v>0.29263146891479203</v>
          </cell>
          <cell r="EW60">
            <v>32.748620431090913</v>
          </cell>
          <cell r="EX60">
            <v>1.5547564030330285</v>
          </cell>
          <cell r="EY60">
            <v>0.45497065002423354</v>
          </cell>
          <cell r="FA60">
            <v>0</v>
          </cell>
          <cell r="FB60" t="str">
            <v xml:space="preserve"> </v>
          </cell>
          <cell r="FC60" t="str">
            <v xml:space="preserve"> </v>
          </cell>
          <cell r="FZ60">
            <v>0</v>
          </cell>
          <cell r="GB60">
            <v>0</v>
          </cell>
          <cell r="GC60">
            <v>1</v>
          </cell>
          <cell r="GD60">
            <v>0</v>
          </cell>
          <cell r="GE60">
            <v>1</v>
          </cell>
          <cell r="GF60">
            <v>0</v>
          </cell>
        </row>
        <row r="61">
          <cell r="BJ61">
            <v>10</v>
          </cell>
          <cell r="BM61">
            <v>157.07963267948966</v>
          </cell>
          <cell r="BN61">
            <v>0</v>
          </cell>
          <cell r="BP61">
            <v>105</v>
          </cell>
          <cell r="BR61">
            <v>309</v>
          </cell>
          <cell r="BV61">
            <v>327</v>
          </cell>
          <cell r="CZ61">
            <v>8.0027999999999988</v>
          </cell>
          <cell r="DU61">
            <v>0.30563731197767163</v>
          </cell>
          <cell r="EJ61">
            <v>0</v>
          </cell>
          <cell r="EK61">
            <v>0</v>
          </cell>
          <cell r="EQ61">
            <v>287.16016396078913</v>
          </cell>
          <cell r="EV61">
            <v>0.30563731197767163</v>
          </cell>
          <cell r="EW61">
            <v>33.562394095404429</v>
          </cell>
          <cell r="EX61">
            <v>1.5072663452847537</v>
          </cell>
          <cell r="EY61">
            <v>0.4606768342072412</v>
          </cell>
          <cell r="FA61">
            <v>0</v>
          </cell>
          <cell r="FB61" t="str">
            <v xml:space="preserve"> </v>
          </cell>
          <cell r="FC61" t="str">
            <v xml:space="preserve"> </v>
          </cell>
          <cell r="FZ61">
            <v>0</v>
          </cell>
          <cell r="GB61">
            <v>0</v>
          </cell>
          <cell r="GC61">
            <v>1</v>
          </cell>
          <cell r="GD61">
            <v>1</v>
          </cell>
          <cell r="GE61">
            <v>1</v>
          </cell>
          <cell r="GF61">
            <v>1</v>
          </cell>
        </row>
        <row r="62">
          <cell r="BJ62">
            <v>10</v>
          </cell>
          <cell r="BM62">
            <v>157.07963267948966</v>
          </cell>
          <cell r="BN62">
            <v>0</v>
          </cell>
          <cell r="BP62">
            <v>96</v>
          </cell>
          <cell r="BR62">
            <v>309</v>
          </cell>
          <cell r="BV62">
            <v>327</v>
          </cell>
          <cell r="CZ62">
            <v>8.557599999999999</v>
          </cell>
          <cell r="DU62">
            <v>0.31261831519030553</v>
          </cell>
          <cell r="EJ62">
            <v>0</v>
          </cell>
          <cell r="EK62">
            <v>0</v>
          </cell>
          <cell r="EQ62">
            <v>291.6229366499179</v>
          </cell>
          <cell r="EV62">
            <v>0.31261831519030553</v>
          </cell>
          <cell r="EW62">
            <v>33.995155798999718</v>
          </cell>
          <cell r="EX62">
            <v>1.4828313834401214</v>
          </cell>
          <cell r="EY62">
            <v>0.46356024880236069</v>
          </cell>
          <cell r="FA62">
            <v>0</v>
          </cell>
          <cell r="FB62" t="str">
            <v xml:space="preserve"> </v>
          </cell>
          <cell r="FC62" t="str">
            <v xml:space="preserve"> </v>
          </cell>
          <cell r="FZ62">
            <v>0</v>
          </cell>
          <cell r="GB62">
            <v>0</v>
          </cell>
          <cell r="GC62">
            <v>1</v>
          </cell>
          <cell r="GD62">
            <v>1</v>
          </cell>
          <cell r="GE62">
            <v>1</v>
          </cell>
          <cell r="GF62">
            <v>1</v>
          </cell>
        </row>
        <row r="63">
          <cell r="BJ63">
            <v>10</v>
          </cell>
          <cell r="BM63">
            <v>157.07963267948966</v>
          </cell>
          <cell r="BN63">
            <v>0</v>
          </cell>
          <cell r="BP63">
            <v>96</v>
          </cell>
          <cell r="BR63">
            <v>309</v>
          </cell>
          <cell r="BV63">
            <v>327</v>
          </cell>
          <cell r="CZ63">
            <v>8.557599999999999</v>
          </cell>
          <cell r="DU63">
            <v>0.31261831519030553</v>
          </cell>
          <cell r="EJ63">
            <v>0</v>
          </cell>
          <cell r="EK63">
            <v>0</v>
          </cell>
          <cell r="EQ63">
            <v>291.6229366499179</v>
          </cell>
          <cell r="EV63">
            <v>0.31261831519030553</v>
          </cell>
          <cell r="EW63">
            <v>33.995155798999718</v>
          </cell>
          <cell r="EX63">
            <v>1.4828313834401214</v>
          </cell>
          <cell r="EY63">
            <v>0.46356024880236069</v>
          </cell>
          <cell r="FA63">
            <v>0</v>
          </cell>
          <cell r="FB63" t="str">
            <v xml:space="preserve"> </v>
          </cell>
          <cell r="FC63" t="str">
            <v xml:space="preserve"> </v>
          </cell>
          <cell r="FZ63">
            <v>0</v>
          </cell>
          <cell r="GB63">
            <v>0</v>
          </cell>
          <cell r="GC63">
            <v>1</v>
          </cell>
          <cell r="GD63">
            <v>1</v>
          </cell>
          <cell r="GE63">
            <v>1</v>
          </cell>
          <cell r="GF63">
            <v>1</v>
          </cell>
        </row>
        <row r="64">
          <cell r="BJ64">
            <v>10</v>
          </cell>
          <cell r="BM64">
            <v>157.07963267948966</v>
          </cell>
          <cell r="BN64">
            <v>0</v>
          </cell>
          <cell r="BP64">
            <v>87.5</v>
          </cell>
          <cell r="BR64">
            <v>309</v>
          </cell>
          <cell r="BV64">
            <v>327</v>
          </cell>
          <cell r="CZ64">
            <v>7.8432000000000004</v>
          </cell>
          <cell r="DU64">
            <v>0.37422801106103276</v>
          </cell>
          <cell r="EJ64">
            <v>0</v>
          </cell>
          <cell r="EK64">
            <v>0</v>
          </cell>
          <cell r="EQ64">
            <v>285.75918914397539</v>
          </cell>
          <cell r="EV64">
            <v>0.37422801106103276</v>
          </cell>
          <cell r="EW64">
            <v>37.715552162904252</v>
          </cell>
          <cell r="EX64">
            <v>1.2931232311710059</v>
          </cell>
          <cell r="EY64">
            <v>0.48392293485794163</v>
          </cell>
          <cell r="FA64">
            <v>0</v>
          </cell>
          <cell r="FB64" t="str">
            <v xml:space="preserve"> </v>
          </cell>
          <cell r="FC64" t="str">
            <v xml:space="preserve"> </v>
          </cell>
          <cell r="FZ64">
            <v>0</v>
          </cell>
          <cell r="GB64">
            <v>0</v>
          </cell>
          <cell r="GC64">
            <v>1</v>
          </cell>
          <cell r="GD64">
            <v>1</v>
          </cell>
          <cell r="GE64">
            <v>1</v>
          </cell>
          <cell r="GF64">
            <v>1</v>
          </cell>
        </row>
        <row r="65">
          <cell r="BJ65">
            <v>10</v>
          </cell>
          <cell r="BM65">
            <v>157.07963267948966</v>
          </cell>
          <cell r="BN65">
            <v>0</v>
          </cell>
          <cell r="BP65">
            <v>87.5</v>
          </cell>
          <cell r="BR65">
            <v>309</v>
          </cell>
          <cell r="BV65">
            <v>327</v>
          </cell>
          <cell r="CZ65">
            <v>7.8432000000000004</v>
          </cell>
          <cell r="DU65">
            <v>0.37422801106103276</v>
          </cell>
          <cell r="EJ65">
            <v>0</v>
          </cell>
          <cell r="EK65">
            <v>0</v>
          </cell>
          <cell r="EQ65">
            <v>285.75918914397539</v>
          </cell>
          <cell r="EV65">
            <v>0.37422801106103276</v>
          </cell>
          <cell r="EW65">
            <v>37.715552162904252</v>
          </cell>
          <cell r="EX65">
            <v>1.2931232311710059</v>
          </cell>
          <cell r="EY65">
            <v>0.48392293485794163</v>
          </cell>
          <cell r="FA65">
            <v>0</v>
          </cell>
          <cell r="FB65" t="str">
            <v xml:space="preserve"> </v>
          </cell>
          <cell r="FC65" t="str">
            <v xml:space="preserve"> </v>
          </cell>
          <cell r="FZ65">
            <v>0</v>
          </cell>
          <cell r="GB65">
            <v>0</v>
          </cell>
          <cell r="GC65">
            <v>1</v>
          </cell>
          <cell r="GD65">
            <v>1</v>
          </cell>
          <cell r="GE65">
            <v>1</v>
          </cell>
          <cell r="GF65">
            <v>1</v>
          </cell>
        </row>
        <row r="66">
          <cell r="BJ66">
            <v>10</v>
          </cell>
          <cell r="BM66">
            <v>157.07963267948966</v>
          </cell>
          <cell r="BN66">
            <v>0</v>
          </cell>
          <cell r="BP66">
            <v>81</v>
          </cell>
          <cell r="BR66">
            <v>309</v>
          </cell>
          <cell r="BV66">
            <v>327</v>
          </cell>
          <cell r="CZ66">
            <v>9.5835999999999988</v>
          </cell>
          <cell r="DU66">
            <v>0.33084451296552081</v>
          </cell>
          <cell r="EJ66">
            <v>0</v>
          </cell>
          <cell r="EK66">
            <v>0</v>
          </cell>
          <cell r="EQ66">
            <v>298.51200876556476</v>
          </cell>
          <cell r="EV66">
            <v>0.33084451296552081</v>
          </cell>
          <cell r="EW66">
            <v>35.11299856961331</v>
          </cell>
          <cell r="EX66">
            <v>1.422170132662723</v>
          </cell>
          <cell r="EY66">
            <v>0.47051718489490868</v>
          </cell>
          <cell r="FA66">
            <v>0</v>
          </cell>
          <cell r="FB66" t="str">
            <v xml:space="preserve"> </v>
          </cell>
          <cell r="FC66" t="str">
            <v xml:space="preserve"> </v>
          </cell>
          <cell r="FZ66">
            <v>0</v>
          </cell>
          <cell r="GB66">
            <v>0</v>
          </cell>
          <cell r="GC66">
            <v>1</v>
          </cell>
          <cell r="GD66">
            <v>1</v>
          </cell>
          <cell r="GE66">
            <v>1</v>
          </cell>
          <cell r="GF66">
            <v>1</v>
          </cell>
        </row>
        <row r="67">
          <cell r="BJ67">
            <v>10</v>
          </cell>
          <cell r="BM67">
            <v>157.07963267948966</v>
          </cell>
          <cell r="BN67">
            <v>0</v>
          </cell>
          <cell r="BP67">
            <v>81</v>
          </cell>
          <cell r="BR67">
            <v>309</v>
          </cell>
          <cell r="BV67">
            <v>327</v>
          </cell>
          <cell r="CZ67">
            <v>9.5835999999999988</v>
          </cell>
          <cell r="DU67">
            <v>0.33084451296552081</v>
          </cell>
          <cell r="EJ67">
            <v>0</v>
          </cell>
          <cell r="EK67">
            <v>0</v>
          </cell>
          <cell r="EQ67">
            <v>298.51200876556476</v>
          </cell>
          <cell r="EV67">
            <v>0.33084451296552081</v>
          </cell>
          <cell r="EW67">
            <v>35.11299856961331</v>
          </cell>
          <cell r="EX67">
            <v>1.422170132662723</v>
          </cell>
          <cell r="EY67">
            <v>0.47051718489490868</v>
          </cell>
          <cell r="FA67">
            <v>0</v>
          </cell>
          <cell r="FB67" t="str">
            <v xml:space="preserve"> </v>
          </cell>
          <cell r="FC67" t="str">
            <v xml:space="preserve"> </v>
          </cell>
          <cell r="FZ67">
            <v>0</v>
          </cell>
          <cell r="GB67">
            <v>0</v>
          </cell>
          <cell r="GC67">
            <v>1</v>
          </cell>
          <cell r="GD67">
            <v>1</v>
          </cell>
          <cell r="GE67">
            <v>1</v>
          </cell>
          <cell r="GF67">
            <v>1</v>
          </cell>
        </row>
        <row r="68">
          <cell r="BJ68">
            <v>10</v>
          </cell>
          <cell r="BM68">
            <v>157.07963267948966</v>
          </cell>
          <cell r="BN68">
            <v>0</v>
          </cell>
          <cell r="BP68">
            <v>150</v>
          </cell>
          <cell r="BR68">
            <v>309</v>
          </cell>
          <cell r="BV68">
            <v>658</v>
          </cell>
          <cell r="CZ68">
            <v>9.0440000000000005</v>
          </cell>
          <cell r="DU68">
            <v>0.38094647760247752</v>
          </cell>
          <cell r="EJ68">
            <v>0</v>
          </cell>
          <cell r="EK68">
            <v>0</v>
          </cell>
          <cell r="EQ68">
            <v>295.08418535551186</v>
          </cell>
          <cell r="EV68">
            <v>0.38094647760247752</v>
          </cell>
          <cell r="EW68">
            <v>38.112578243356474</v>
          </cell>
          <cell r="EX68">
            <v>1.2747708339078392</v>
          </cell>
          <cell r="EY68">
            <v>0.48561945892756425</v>
          </cell>
          <cell r="FA68">
            <v>0</v>
          </cell>
          <cell r="FB68" t="str">
            <v xml:space="preserve"> </v>
          </cell>
          <cell r="FC68" t="str">
            <v xml:space="preserve"> </v>
          </cell>
          <cell r="FZ68">
            <v>0</v>
          </cell>
          <cell r="GB68">
            <v>0</v>
          </cell>
          <cell r="GC68">
            <v>1</v>
          </cell>
          <cell r="GD68">
            <v>0</v>
          </cell>
          <cell r="GE68">
            <v>1</v>
          </cell>
          <cell r="GF68">
            <v>0</v>
          </cell>
        </row>
        <row r="69">
          <cell r="BJ69">
            <v>10</v>
          </cell>
          <cell r="BM69">
            <v>157.07963267948966</v>
          </cell>
          <cell r="BN69">
            <v>0</v>
          </cell>
          <cell r="BP69">
            <v>150</v>
          </cell>
          <cell r="BR69">
            <v>309</v>
          </cell>
          <cell r="BV69">
            <v>658</v>
          </cell>
          <cell r="CZ69">
            <v>9.0440000000000005</v>
          </cell>
          <cell r="DU69">
            <v>0.38094647760247752</v>
          </cell>
          <cell r="EJ69">
            <v>0</v>
          </cell>
          <cell r="EK69">
            <v>0</v>
          </cell>
          <cell r="EQ69">
            <v>295.08418535551186</v>
          </cell>
          <cell r="EV69">
            <v>0.38094647760247752</v>
          </cell>
          <cell r="EW69">
            <v>38.112578243356474</v>
          </cell>
          <cell r="EX69">
            <v>1.2747708339078392</v>
          </cell>
          <cell r="EY69">
            <v>0.48561945892756425</v>
          </cell>
          <cell r="FA69">
            <v>0</v>
          </cell>
          <cell r="FB69" t="str">
            <v xml:space="preserve"> </v>
          </cell>
          <cell r="FC69" t="str">
            <v xml:space="preserve"> </v>
          </cell>
          <cell r="FZ69">
            <v>0</v>
          </cell>
          <cell r="GB69">
            <v>0</v>
          </cell>
          <cell r="GC69">
            <v>1</v>
          </cell>
          <cell r="GD69">
            <v>0</v>
          </cell>
          <cell r="GE69">
            <v>1</v>
          </cell>
          <cell r="GF69">
            <v>0</v>
          </cell>
        </row>
        <row r="70">
          <cell r="BJ70">
            <v>10</v>
          </cell>
          <cell r="BM70">
            <v>157.07963267948966</v>
          </cell>
          <cell r="BN70">
            <v>0</v>
          </cell>
          <cell r="BP70">
            <v>131</v>
          </cell>
          <cell r="BR70">
            <v>309</v>
          </cell>
          <cell r="BV70">
            <v>658</v>
          </cell>
          <cell r="CZ70">
            <v>7.6379999999999999</v>
          </cell>
          <cell r="DU70">
            <v>0.51649345829662563</v>
          </cell>
          <cell r="EJ70">
            <v>0</v>
          </cell>
          <cell r="EK70">
            <v>0</v>
          </cell>
          <cell r="EQ70">
            <v>283.87175336296696</v>
          </cell>
          <cell r="EV70">
            <v>0.51649345829662563</v>
          </cell>
          <cell r="EW70">
            <v>45.945177010477771</v>
          </cell>
          <cell r="EX70">
            <v>0.96753963456444902</v>
          </cell>
          <cell r="EY70">
            <v>0.49972789189524564</v>
          </cell>
          <cell r="FA70">
            <v>0</v>
          </cell>
          <cell r="FB70" t="str">
            <v xml:space="preserve"> </v>
          </cell>
          <cell r="FC70" t="str">
            <v xml:space="preserve"> </v>
          </cell>
          <cell r="FZ70">
            <v>0</v>
          </cell>
          <cell r="GB70">
            <v>0</v>
          </cell>
          <cell r="GC70">
            <v>1</v>
          </cell>
          <cell r="GD70">
            <v>0</v>
          </cell>
          <cell r="GE70">
            <v>1</v>
          </cell>
          <cell r="GF70">
            <v>0</v>
          </cell>
        </row>
        <row r="71">
          <cell r="BJ71">
            <v>10</v>
          </cell>
          <cell r="BM71">
            <v>157.07963267948966</v>
          </cell>
          <cell r="BN71">
            <v>0</v>
          </cell>
          <cell r="BP71">
            <v>131</v>
          </cell>
          <cell r="BR71">
            <v>309</v>
          </cell>
          <cell r="BV71">
            <v>658</v>
          </cell>
          <cell r="CZ71">
            <v>7.6379999999999999</v>
          </cell>
          <cell r="DU71">
            <v>0.51649345829662563</v>
          </cell>
          <cell r="EJ71">
            <v>0</v>
          </cell>
          <cell r="EK71">
            <v>0</v>
          </cell>
          <cell r="EQ71">
            <v>283.87175336296696</v>
          </cell>
          <cell r="EV71">
            <v>0.51649345829662563</v>
          </cell>
          <cell r="EW71">
            <v>45.945177010477771</v>
          </cell>
          <cell r="EX71">
            <v>0.96753963456444902</v>
          </cell>
          <cell r="EY71">
            <v>0.49972789189524564</v>
          </cell>
          <cell r="FA71">
            <v>0</v>
          </cell>
          <cell r="FB71" t="str">
            <v xml:space="preserve"> </v>
          </cell>
          <cell r="FC71" t="str">
            <v xml:space="preserve"> </v>
          </cell>
          <cell r="FZ71">
            <v>0</v>
          </cell>
          <cell r="GB71">
            <v>0</v>
          </cell>
          <cell r="GC71">
            <v>1</v>
          </cell>
          <cell r="GD71">
            <v>0</v>
          </cell>
          <cell r="GE71">
            <v>1</v>
          </cell>
          <cell r="GF71">
            <v>0</v>
          </cell>
        </row>
        <row r="72">
          <cell r="BJ72">
            <v>10</v>
          </cell>
          <cell r="BM72">
            <v>157.07963267948966</v>
          </cell>
          <cell r="BN72">
            <v>0</v>
          </cell>
          <cell r="BP72">
            <v>117</v>
          </cell>
          <cell r="BR72">
            <v>309</v>
          </cell>
          <cell r="BV72">
            <v>658</v>
          </cell>
          <cell r="CZ72">
            <v>8.299199999999999</v>
          </cell>
          <cell r="DU72">
            <v>0.53222305384961532</v>
          </cell>
          <cell r="EJ72">
            <v>0</v>
          </cell>
          <cell r="EK72">
            <v>0</v>
          </cell>
          <cell r="EQ72">
            <v>289.61876354497952</v>
          </cell>
          <cell r="EV72">
            <v>0.53222305384961532</v>
          </cell>
          <cell r="EW72">
            <v>46.847525378774421</v>
          </cell>
          <cell r="EX72">
            <v>0.93750278371900031</v>
          </cell>
          <cell r="EY72">
            <v>0.49896059454344177</v>
          </cell>
          <cell r="FA72">
            <v>0</v>
          </cell>
          <cell r="FB72" t="str">
            <v xml:space="preserve"> </v>
          </cell>
          <cell r="FC72" t="str">
            <v xml:space="preserve"> </v>
          </cell>
          <cell r="FZ72">
            <v>0</v>
          </cell>
          <cell r="GB72">
            <v>0</v>
          </cell>
          <cell r="GC72">
            <v>1</v>
          </cell>
          <cell r="GD72">
            <v>0</v>
          </cell>
          <cell r="GE72">
            <v>1</v>
          </cell>
          <cell r="GF72">
            <v>0</v>
          </cell>
        </row>
        <row r="73">
          <cell r="BJ73">
            <v>10</v>
          </cell>
          <cell r="BM73">
            <v>157.07963267948966</v>
          </cell>
          <cell r="BN73">
            <v>0</v>
          </cell>
          <cell r="BP73">
            <v>117</v>
          </cell>
          <cell r="BR73">
            <v>309</v>
          </cell>
          <cell r="BV73">
            <v>658</v>
          </cell>
          <cell r="CZ73">
            <v>8.299199999999999</v>
          </cell>
          <cell r="DU73">
            <v>0.53222305384961532</v>
          </cell>
          <cell r="EJ73">
            <v>0</v>
          </cell>
          <cell r="EK73">
            <v>0</v>
          </cell>
          <cell r="EQ73">
            <v>289.61876354497952</v>
          </cell>
          <cell r="EV73">
            <v>0.53222305384961532</v>
          </cell>
          <cell r="EW73">
            <v>46.847525378774421</v>
          </cell>
          <cell r="EX73">
            <v>0.93750278371900031</v>
          </cell>
          <cell r="EY73">
            <v>0.49896059454344177</v>
          </cell>
          <cell r="FA73">
            <v>0</v>
          </cell>
          <cell r="FB73" t="str">
            <v xml:space="preserve"> </v>
          </cell>
          <cell r="FC73" t="str">
            <v xml:space="preserve"> </v>
          </cell>
          <cell r="FZ73">
            <v>0</v>
          </cell>
          <cell r="GB73">
            <v>0</v>
          </cell>
          <cell r="GC73">
            <v>1</v>
          </cell>
          <cell r="GD73">
            <v>0</v>
          </cell>
          <cell r="GE73">
            <v>1</v>
          </cell>
          <cell r="GF73">
            <v>0</v>
          </cell>
        </row>
        <row r="74">
          <cell r="BJ74">
            <v>10</v>
          </cell>
          <cell r="BM74">
            <v>157.07963267948966</v>
          </cell>
          <cell r="BN74">
            <v>0</v>
          </cell>
          <cell r="BP74">
            <v>105</v>
          </cell>
          <cell r="BR74">
            <v>309</v>
          </cell>
          <cell r="BV74">
            <v>658</v>
          </cell>
          <cell r="CZ74">
            <v>8.5500000000000007</v>
          </cell>
          <cell r="DU74">
            <v>0.57565245504374385</v>
          </cell>
          <cell r="EJ74">
            <v>0</v>
          </cell>
          <cell r="EK74">
            <v>0</v>
          </cell>
          <cell r="EQ74">
            <v>291.5657229749994</v>
          </cell>
          <cell r="EV74">
            <v>0.57565245504374385</v>
          </cell>
          <cell r="EW74">
            <v>49.35127778111864</v>
          </cell>
          <cell r="EX74">
            <v>0.85857979990598565</v>
          </cell>
          <cell r="EY74">
            <v>0.49424356966684702</v>
          </cell>
          <cell r="FA74">
            <v>0</v>
          </cell>
          <cell r="FB74" t="str">
            <v xml:space="preserve"> </v>
          </cell>
          <cell r="FC74" t="str">
            <v xml:space="preserve"> </v>
          </cell>
          <cell r="FZ74">
            <v>0</v>
          </cell>
          <cell r="GB74">
            <v>0</v>
          </cell>
          <cell r="GC74">
            <v>1</v>
          </cell>
          <cell r="GD74">
            <v>1</v>
          </cell>
          <cell r="GE74">
            <v>1</v>
          </cell>
          <cell r="GF74">
            <v>1</v>
          </cell>
        </row>
        <row r="75">
          <cell r="BJ75">
            <v>10</v>
          </cell>
          <cell r="BM75">
            <v>157.07963267948966</v>
          </cell>
          <cell r="BN75">
            <v>0</v>
          </cell>
          <cell r="BP75">
            <v>105</v>
          </cell>
          <cell r="BR75">
            <v>309</v>
          </cell>
          <cell r="BV75">
            <v>658</v>
          </cell>
          <cell r="CZ75">
            <v>8.5500000000000007</v>
          </cell>
          <cell r="DU75">
            <v>0.57565245504374385</v>
          </cell>
          <cell r="EJ75">
            <v>0</v>
          </cell>
          <cell r="EK75">
            <v>0</v>
          </cell>
          <cell r="EQ75">
            <v>291.5657229749994</v>
          </cell>
          <cell r="EV75">
            <v>0.57565245504374385</v>
          </cell>
          <cell r="EW75">
            <v>49.35127778111864</v>
          </cell>
          <cell r="EX75">
            <v>0.85857979990598565</v>
          </cell>
          <cell r="EY75">
            <v>0.49424356966684702</v>
          </cell>
          <cell r="FA75">
            <v>0</v>
          </cell>
          <cell r="FB75" t="str">
            <v xml:space="preserve"> </v>
          </cell>
          <cell r="FC75" t="str">
            <v xml:space="preserve"> </v>
          </cell>
          <cell r="FZ75">
            <v>0</v>
          </cell>
          <cell r="GB75">
            <v>0</v>
          </cell>
          <cell r="GC75">
            <v>1</v>
          </cell>
          <cell r="GD75">
            <v>1</v>
          </cell>
          <cell r="GE75">
            <v>1</v>
          </cell>
          <cell r="GF75">
            <v>1</v>
          </cell>
        </row>
        <row r="76">
          <cell r="BJ76">
            <v>10</v>
          </cell>
          <cell r="BM76">
            <v>314.15926535897933</v>
          </cell>
          <cell r="BN76">
            <v>0</v>
          </cell>
          <cell r="BP76">
            <v>210</v>
          </cell>
          <cell r="BR76">
            <v>309</v>
          </cell>
          <cell r="BV76">
            <v>327</v>
          </cell>
          <cell r="CZ76">
            <v>7.3111999999999995</v>
          </cell>
          <cell r="DU76">
            <v>0.33454894959718112</v>
          </cell>
          <cell r="EJ76">
            <v>0</v>
          </cell>
          <cell r="EK76">
            <v>0</v>
          </cell>
          <cell r="EQ76">
            <v>295.63233849799082</v>
          </cell>
          <cell r="EV76">
            <v>0.33454894959718112</v>
          </cell>
          <cell r="EW76">
            <v>35.338230757374838</v>
          </cell>
          <cell r="EX76">
            <v>1.4103542845141925</v>
          </cell>
          <cell r="EY76">
            <v>0.47183254444410705</v>
          </cell>
          <cell r="FA76">
            <v>0</v>
          </cell>
          <cell r="FB76" t="str">
            <v xml:space="preserve"> </v>
          </cell>
          <cell r="FC76" t="str">
            <v xml:space="preserve"> </v>
          </cell>
          <cell r="FZ76">
            <v>0</v>
          </cell>
          <cell r="GB76">
            <v>0</v>
          </cell>
          <cell r="GC76">
            <v>1</v>
          </cell>
          <cell r="GD76">
            <v>0</v>
          </cell>
          <cell r="GE76">
            <v>0</v>
          </cell>
          <cell r="GF76">
            <v>0</v>
          </cell>
        </row>
        <row r="77">
          <cell r="BJ77">
            <v>10</v>
          </cell>
          <cell r="BM77">
            <v>314.15926535897933</v>
          </cell>
          <cell r="BN77">
            <v>0</v>
          </cell>
          <cell r="BP77">
            <v>210</v>
          </cell>
          <cell r="BR77">
            <v>309</v>
          </cell>
          <cell r="BV77">
            <v>327</v>
          </cell>
          <cell r="CZ77">
            <v>7.3111999999999995</v>
          </cell>
          <cell r="DU77">
            <v>0.33454894959718112</v>
          </cell>
          <cell r="EJ77">
            <v>0</v>
          </cell>
          <cell r="EK77">
            <v>0</v>
          </cell>
          <cell r="EQ77">
            <v>295.63233849799082</v>
          </cell>
          <cell r="EV77">
            <v>0.33454894959718112</v>
          </cell>
          <cell r="EW77">
            <v>35.338230757374838</v>
          </cell>
          <cell r="EX77">
            <v>1.4103542845141925</v>
          </cell>
          <cell r="EY77">
            <v>0.47183254444410705</v>
          </cell>
          <cell r="FA77">
            <v>0</v>
          </cell>
          <cell r="FB77" t="str">
            <v xml:space="preserve"> </v>
          </cell>
          <cell r="FC77" t="str">
            <v xml:space="preserve"> </v>
          </cell>
          <cell r="FZ77">
            <v>0</v>
          </cell>
          <cell r="GB77">
            <v>0</v>
          </cell>
          <cell r="GC77">
            <v>1</v>
          </cell>
          <cell r="GD77">
            <v>0</v>
          </cell>
          <cell r="GE77">
            <v>0</v>
          </cell>
          <cell r="GF77">
            <v>0</v>
          </cell>
        </row>
        <row r="78">
          <cell r="BJ78">
            <v>10</v>
          </cell>
          <cell r="BM78">
            <v>314.15926535897933</v>
          </cell>
          <cell r="BN78">
            <v>0</v>
          </cell>
          <cell r="BP78">
            <v>131</v>
          </cell>
          <cell r="BR78">
            <v>309</v>
          </cell>
          <cell r="BV78">
            <v>327</v>
          </cell>
          <cell r="CZ78">
            <v>8.1928000000000001</v>
          </cell>
          <cell r="DU78">
            <v>0.47859039780780444</v>
          </cell>
          <cell r="EJ78">
            <v>327</v>
          </cell>
          <cell r="EK78">
            <v>0.47859039780780444</v>
          </cell>
          <cell r="EQ78">
            <v>288.75669577897474</v>
          </cell>
          <cell r="EV78">
            <v>0.47859039780780444</v>
          </cell>
          <cell r="EW78">
            <v>43.772944988303855</v>
          </cell>
          <cell r="EX78">
            <v>1.0437765175085483</v>
          </cell>
          <cell r="EY78">
            <v>0.49954141873686086</v>
          </cell>
          <cell r="FA78">
            <v>1.0819512452662392</v>
          </cell>
          <cell r="FB78">
            <v>42.74584651902294</v>
          </cell>
          <cell r="FC78">
            <v>0.83106973602555234</v>
          </cell>
          <cell r="FZ78">
            <v>1</v>
          </cell>
          <cell r="GB78">
            <v>1</v>
          </cell>
          <cell r="GC78">
            <v>1</v>
          </cell>
          <cell r="GD78">
            <v>0</v>
          </cell>
          <cell r="GE78">
            <v>1</v>
          </cell>
          <cell r="GF78">
            <v>0</v>
          </cell>
        </row>
        <row r="79">
          <cell r="BJ79">
            <v>10</v>
          </cell>
          <cell r="BM79">
            <v>314.15926535897933</v>
          </cell>
          <cell r="BN79">
            <v>0</v>
          </cell>
          <cell r="BP79">
            <v>131</v>
          </cell>
          <cell r="BR79">
            <v>309</v>
          </cell>
          <cell r="BV79">
            <v>327</v>
          </cell>
          <cell r="CZ79">
            <v>8.1928000000000001</v>
          </cell>
          <cell r="DU79">
            <v>0.47859039780780444</v>
          </cell>
          <cell r="EJ79">
            <v>0</v>
          </cell>
          <cell r="EK79">
            <v>0</v>
          </cell>
          <cell r="EQ79">
            <v>288.75669577897474</v>
          </cell>
          <cell r="EV79">
            <v>0.47859039780780444</v>
          </cell>
          <cell r="EW79">
            <v>43.772944988303855</v>
          </cell>
          <cell r="EX79">
            <v>1.0437765175085483</v>
          </cell>
          <cell r="EY79">
            <v>0.49954141873686086</v>
          </cell>
          <cell r="FA79">
            <v>0</v>
          </cell>
          <cell r="FB79" t="str">
            <v xml:space="preserve"> </v>
          </cell>
          <cell r="FC79" t="str">
            <v xml:space="preserve"> </v>
          </cell>
          <cell r="FZ79">
            <v>0</v>
          </cell>
          <cell r="GB79">
            <v>0</v>
          </cell>
          <cell r="GC79">
            <v>1</v>
          </cell>
          <cell r="GD79">
            <v>0</v>
          </cell>
          <cell r="GE79">
            <v>1</v>
          </cell>
          <cell r="GF79">
            <v>0</v>
          </cell>
        </row>
        <row r="80">
          <cell r="BJ80">
            <v>10</v>
          </cell>
          <cell r="BM80">
            <v>157.07963267948966</v>
          </cell>
          <cell r="BN80">
            <v>0</v>
          </cell>
          <cell r="BP80">
            <v>210</v>
          </cell>
          <cell r="BR80">
            <v>309</v>
          </cell>
          <cell r="BV80">
            <v>327</v>
          </cell>
          <cell r="CZ80">
            <v>7.9648000000000003</v>
          </cell>
          <cell r="DU80">
            <v>0.15354775263000392</v>
          </cell>
          <cell r="EJ80">
            <v>327</v>
          </cell>
          <cell r="EK80">
            <v>0.15354775263000392</v>
          </cell>
          <cell r="EQ80">
            <v>300.63438046461488</v>
          </cell>
          <cell r="EV80">
            <v>0.15354775263000392</v>
          </cell>
          <cell r="EW80">
            <v>23.069766573827728</v>
          </cell>
          <cell r="EX80">
            <v>2.3478994769846784</v>
          </cell>
          <cell r="EY80">
            <v>0.36051468809215897</v>
          </cell>
          <cell r="FA80">
            <v>3.0462184100658867</v>
          </cell>
          <cell r="FB80">
            <v>18.173760190994255</v>
          </cell>
          <cell r="FC80">
            <v>1.2627087391922065</v>
          </cell>
          <cell r="FZ80">
            <v>1</v>
          </cell>
          <cell r="GB80">
            <v>1</v>
          </cell>
          <cell r="GC80">
            <v>1</v>
          </cell>
          <cell r="GD80">
            <v>0</v>
          </cell>
          <cell r="GE80">
            <v>0</v>
          </cell>
          <cell r="GF80">
            <v>0</v>
          </cell>
        </row>
        <row r="81">
          <cell r="BJ81">
            <v>10</v>
          </cell>
          <cell r="BM81">
            <v>157.07963267948966</v>
          </cell>
          <cell r="BN81">
            <v>0</v>
          </cell>
          <cell r="BP81">
            <v>210</v>
          </cell>
          <cell r="BR81">
            <v>309</v>
          </cell>
          <cell r="BV81">
            <v>327</v>
          </cell>
          <cell r="CZ81">
            <v>7.9648000000000003</v>
          </cell>
          <cell r="DU81">
            <v>0.15354775263000392</v>
          </cell>
          <cell r="EJ81">
            <v>0</v>
          </cell>
          <cell r="EK81">
            <v>0</v>
          </cell>
          <cell r="EQ81">
            <v>300.63438046461488</v>
          </cell>
          <cell r="EV81">
            <v>0.15354775263000392</v>
          </cell>
          <cell r="EW81">
            <v>23.069766573827728</v>
          </cell>
          <cell r="EX81">
            <v>2.3478994769846784</v>
          </cell>
          <cell r="EY81">
            <v>0.36051468809215897</v>
          </cell>
          <cell r="FA81">
            <v>0</v>
          </cell>
          <cell r="FB81" t="str">
            <v xml:space="preserve"> </v>
          </cell>
          <cell r="FC81" t="str">
            <v xml:space="preserve"> </v>
          </cell>
          <cell r="FZ81">
            <v>0</v>
          </cell>
          <cell r="GB81">
            <v>0</v>
          </cell>
          <cell r="GC81">
            <v>1</v>
          </cell>
          <cell r="GD81">
            <v>0</v>
          </cell>
          <cell r="GE81">
            <v>0</v>
          </cell>
          <cell r="GF81">
            <v>0</v>
          </cell>
        </row>
        <row r="82">
          <cell r="BJ82">
            <v>10</v>
          </cell>
          <cell r="BM82">
            <v>157.07963267948966</v>
          </cell>
          <cell r="BN82">
            <v>0</v>
          </cell>
          <cell r="BP82">
            <v>131</v>
          </cell>
          <cell r="BR82">
            <v>309</v>
          </cell>
          <cell r="BV82">
            <v>327</v>
          </cell>
          <cell r="CZ82">
            <v>8.6639999999999997</v>
          </cell>
          <cell r="DU82">
            <v>0.22628089861263734</v>
          </cell>
          <cell r="EJ82">
            <v>327</v>
          </cell>
          <cell r="EK82">
            <v>0.22628089861263734</v>
          </cell>
          <cell r="EQ82">
            <v>292.41336670123928</v>
          </cell>
          <cell r="EV82">
            <v>0.22628089861263734</v>
          </cell>
          <cell r="EW82">
            <v>28.404280060136017</v>
          </cell>
          <cell r="EX82">
            <v>1.849131138878352</v>
          </cell>
          <cell r="EY82">
            <v>0.41842305575800298</v>
          </cell>
          <cell r="FA82">
            <v>2.4944366453091451</v>
          </cell>
          <cell r="FB82">
            <v>21.845460432352731</v>
          </cell>
          <cell r="FC82">
            <v>1.3073992912390693</v>
          </cell>
          <cell r="FZ82">
            <v>1</v>
          </cell>
          <cell r="GB82">
            <v>1</v>
          </cell>
          <cell r="GC82">
            <v>1</v>
          </cell>
          <cell r="GD82">
            <v>0</v>
          </cell>
          <cell r="GE82">
            <v>1</v>
          </cell>
          <cell r="GF82">
            <v>0</v>
          </cell>
        </row>
        <row r="83">
          <cell r="BJ83">
            <v>6.35</v>
          </cell>
          <cell r="BM83">
            <v>63.338434887187212</v>
          </cell>
          <cell r="BN83" t="str">
            <v>r.-ass.</v>
          </cell>
          <cell r="BP83">
            <v>209.39</v>
          </cell>
          <cell r="BR83">
            <v>433.99</v>
          </cell>
          <cell r="BV83">
            <v>325.52</v>
          </cell>
          <cell r="BZ83">
            <v>429.66</v>
          </cell>
          <cell r="CZ83">
            <v>18.288336000000001</v>
          </cell>
          <cell r="DU83">
            <v>1.7537856003764434E-2</v>
          </cell>
          <cell r="EJ83">
            <v>325</v>
          </cell>
          <cell r="EK83">
            <v>1.7509840259349475E-2</v>
          </cell>
          <cell r="EQ83">
            <v>353.63804859399806</v>
          </cell>
          <cell r="EV83">
            <v>1.7537856003764434E-2</v>
          </cell>
          <cell r="EW83">
            <v>7.6100683540827534</v>
          </cell>
          <cell r="EX83">
            <v>7.4846183961447723</v>
          </cell>
          <cell r="EY83">
            <v>0.13126415967471333</v>
          </cell>
          <cell r="FA83">
            <v>6.7172246348292344</v>
          </cell>
          <cell r="FB83">
            <v>8.4674920786542494</v>
          </cell>
          <cell r="FC83">
            <v>0.64605857004847067</v>
          </cell>
          <cell r="FZ83">
            <v>1</v>
          </cell>
          <cell r="GB83">
            <v>0</v>
          </cell>
          <cell r="GC83">
            <v>1</v>
          </cell>
          <cell r="GD83">
            <v>1</v>
          </cell>
          <cell r="GE83">
            <v>1</v>
          </cell>
          <cell r="GF83">
            <v>1</v>
          </cell>
        </row>
        <row r="84">
          <cell r="BJ84">
            <v>6.35</v>
          </cell>
          <cell r="BM84">
            <v>63.338434887187212</v>
          </cell>
          <cell r="BN84" t="str">
            <v>r.-ass.</v>
          </cell>
          <cell r="BP84">
            <v>209.39</v>
          </cell>
          <cell r="BR84">
            <v>431.96</v>
          </cell>
          <cell r="BV84">
            <v>325.52</v>
          </cell>
          <cell r="BZ84">
            <v>429.66</v>
          </cell>
          <cell r="CZ84">
            <v>18.445503999999996</v>
          </cell>
          <cell r="DU84">
            <v>1.7527154622781486E-2</v>
          </cell>
          <cell r="EJ84">
            <v>325</v>
          </cell>
          <cell r="EK84">
            <v>1.7499155973224326E-2</v>
          </cell>
          <cell r="EQ84">
            <v>323.54683332974042</v>
          </cell>
          <cell r="EV84">
            <v>1.7527154622781486E-2</v>
          </cell>
          <cell r="EW84">
            <v>7.6077324694872654</v>
          </cell>
          <cell r="EX84">
            <v>7.486943727197426</v>
          </cell>
          <cell r="EY84">
            <v>0.13122482035865321</v>
          </cell>
          <cell r="FA84">
            <v>7.6915716493841293</v>
          </cell>
          <cell r="FB84">
            <v>7.4076130592216058</v>
          </cell>
          <cell r="FC84">
            <v>0.84220322062056985</v>
          </cell>
          <cell r="FZ84">
            <v>1</v>
          </cell>
          <cell r="GB84">
            <v>0</v>
          </cell>
          <cell r="GC84">
            <v>1</v>
          </cell>
          <cell r="GD84">
            <v>1</v>
          </cell>
          <cell r="GE84">
            <v>1</v>
          </cell>
          <cell r="GF84">
            <v>1</v>
          </cell>
        </row>
        <row r="85">
          <cell r="BJ85">
            <v>6.35</v>
          </cell>
          <cell r="BM85">
            <v>63.338434887187212</v>
          </cell>
          <cell r="BN85" t="str">
            <v>r.-ass.</v>
          </cell>
          <cell r="BP85">
            <v>209.39</v>
          </cell>
          <cell r="BR85">
            <v>433.99</v>
          </cell>
          <cell r="BV85">
            <v>325.52</v>
          </cell>
          <cell r="BZ85">
            <v>429.66</v>
          </cell>
          <cell r="CZ85">
            <v>26.620215999999999</v>
          </cell>
          <cell r="DU85">
            <v>1.2048670202993892E-2</v>
          </cell>
          <cell r="EJ85">
            <v>325</v>
          </cell>
          <cell r="EK85">
            <v>1.2029423125992304E-2</v>
          </cell>
          <cell r="EQ85">
            <v>345.26777304018543</v>
          </cell>
          <cell r="EV85">
            <v>1.2048670202993892E-2</v>
          </cell>
          <cell r="EW85">
            <v>6.3018517366415763</v>
          </cell>
          <cell r="EX85">
            <v>9.0552035384904812</v>
          </cell>
          <cell r="EY85">
            <v>0.10910316105625512</v>
          </cell>
          <cell r="FA85">
            <v>6.8800693181175179</v>
          </cell>
          <cell r="FB85">
            <v>8.2698794178347494</v>
          </cell>
          <cell r="FC85">
            <v>0.46515713845649193</v>
          </cell>
          <cell r="FZ85">
            <v>1</v>
          </cell>
          <cell r="GB85">
            <v>0</v>
          </cell>
          <cell r="GC85">
            <v>1</v>
          </cell>
          <cell r="GD85">
            <v>1</v>
          </cell>
          <cell r="GE85">
            <v>1</v>
          </cell>
          <cell r="GF85">
            <v>1</v>
          </cell>
        </row>
        <row r="86">
          <cell r="BJ86">
            <v>6.35</v>
          </cell>
          <cell r="BM86">
            <v>63.338434887187212</v>
          </cell>
          <cell r="BN86" t="str">
            <v>r.-ass.</v>
          </cell>
          <cell r="BP86">
            <v>190.36</v>
          </cell>
          <cell r="BR86">
            <v>428.91</v>
          </cell>
          <cell r="BV86">
            <v>325.52</v>
          </cell>
          <cell r="BZ86">
            <v>429.66</v>
          </cell>
          <cell r="CZ86">
            <v>18.812318000000001</v>
          </cell>
          <cell r="DU86">
            <v>2.4923843584292383E-2</v>
          </cell>
          <cell r="EJ86">
            <v>325</v>
          </cell>
          <cell r="EK86">
            <v>2.4884029137672108E-2</v>
          </cell>
          <cell r="EQ86">
            <v>315.40684129659729</v>
          </cell>
          <cell r="EV86">
            <v>2.4923843584292383E-2</v>
          </cell>
          <cell r="EW86">
            <v>9.0834515871742401</v>
          </cell>
          <cell r="EX86">
            <v>6.2547759829498482</v>
          </cell>
          <cell r="EY86">
            <v>0.15589305825383065</v>
          </cell>
          <cell r="FA86">
            <v>6.5209100345459365</v>
          </cell>
          <cell r="FB86">
            <v>8.718548309271231</v>
          </cell>
          <cell r="FC86">
            <v>0.86640750164231151</v>
          </cell>
          <cell r="FZ86">
            <v>1</v>
          </cell>
          <cell r="GB86">
            <v>0</v>
          </cell>
          <cell r="GC86">
            <v>1</v>
          </cell>
          <cell r="GD86">
            <v>1</v>
          </cell>
          <cell r="GE86">
            <v>1</v>
          </cell>
          <cell r="GF86">
            <v>1</v>
          </cell>
        </row>
        <row r="87">
          <cell r="BJ87">
            <v>6.35</v>
          </cell>
          <cell r="BM87">
            <v>63.338434887187212</v>
          </cell>
          <cell r="BN87" t="str">
            <v>r.-ass.</v>
          </cell>
          <cell r="BP87">
            <v>190.36</v>
          </cell>
          <cell r="BR87">
            <v>433.48</v>
          </cell>
          <cell r="BV87">
            <v>325.52</v>
          </cell>
          <cell r="BZ87">
            <v>429.66</v>
          </cell>
          <cell r="CZ87">
            <v>17.607071999999999</v>
          </cell>
          <cell r="DU87">
            <v>2.6929545789292849E-2</v>
          </cell>
          <cell r="EJ87">
            <v>325</v>
          </cell>
          <cell r="EK87">
            <v>2.6886527345539986E-2</v>
          </cell>
          <cell r="EQ87">
            <v>309.32491856169946</v>
          </cell>
          <cell r="EV87">
            <v>2.6929545789292849E-2</v>
          </cell>
          <cell r="EW87">
            <v>9.445085853023512</v>
          </cell>
          <cell r="EX87">
            <v>6.0111508799239752</v>
          </cell>
          <cell r="EY87">
            <v>0.16187756286726068</v>
          </cell>
          <cell r="FA87">
            <v>5.9842112990604539</v>
          </cell>
          <cell r="FB87">
            <v>9.4868343150148</v>
          </cell>
          <cell r="FC87">
            <v>0.79177133925321241</v>
          </cell>
          <cell r="FZ87">
            <v>1</v>
          </cell>
          <cell r="GB87">
            <v>0</v>
          </cell>
          <cell r="GC87">
            <v>1</v>
          </cell>
          <cell r="GD87">
            <v>1</v>
          </cell>
          <cell r="GE87">
            <v>1</v>
          </cell>
          <cell r="GF87">
            <v>1</v>
          </cell>
        </row>
        <row r="88">
          <cell r="BJ88">
            <v>6.35</v>
          </cell>
          <cell r="BM88">
            <v>63.338434887187212</v>
          </cell>
          <cell r="BN88" t="str">
            <v>r.-ass.</v>
          </cell>
          <cell r="BP88">
            <v>190.36</v>
          </cell>
          <cell r="BR88">
            <v>428.4</v>
          </cell>
          <cell r="BV88">
            <v>325.52</v>
          </cell>
          <cell r="BZ88">
            <v>429.66</v>
          </cell>
          <cell r="CZ88">
            <v>29.449923999999999</v>
          </cell>
          <cell r="DU88">
            <v>1.6100226664061204E-2</v>
          </cell>
          <cell r="EJ88">
            <v>325</v>
          </cell>
          <cell r="EK88">
            <v>1.6074507452137784E-2</v>
          </cell>
          <cell r="EQ88">
            <v>336.16622222466708</v>
          </cell>
          <cell r="EV88">
            <v>1.6100226664061204E-2</v>
          </cell>
          <cell r="EW88">
            <v>7.2897215918539082</v>
          </cell>
          <cell r="EX88">
            <v>7.8173478129651164</v>
          </cell>
          <cell r="EY88">
            <v>0.1258610717005415</v>
          </cell>
          <cell r="FA88">
            <v>4.8945777425570265</v>
          </cell>
          <cell r="FB88">
            <v>11.547055793670209</v>
          </cell>
          <cell r="FC88">
            <v>0.3209357878634822</v>
          </cell>
          <cell r="FZ88">
            <v>1</v>
          </cell>
          <cell r="GB88">
            <v>0</v>
          </cell>
          <cell r="GC88">
            <v>1</v>
          </cell>
          <cell r="GD88">
            <v>1</v>
          </cell>
          <cell r="GE88">
            <v>1</v>
          </cell>
          <cell r="GF88">
            <v>1</v>
          </cell>
        </row>
        <row r="89">
          <cell r="BJ89">
            <v>6.35</v>
          </cell>
          <cell r="BM89">
            <v>63.338434887187212</v>
          </cell>
          <cell r="BN89" t="str">
            <v>r.-ass.</v>
          </cell>
          <cell r="BP89">
            <v>209.39</v>
          </cell>
          <cell r="BR89">
            <v>431.45</v>
          </cell>
          <cell r="BV89">
            <v>325.52</v>
          </cell>
          <cell r="BZ89">
            <v>429.66</v>
          </cell>
          <cell r="CZ89">
            <v>22.480457999999999</v>
          </cell>
          <cell r="DU89">
            <v>2.8258702311122871E-2</v>
          </cell>
          <cell r="EJ89">
            <v>325</v>
          </cell>
          <cell r="EK89">
            <v>2.8213560614140248E-2</v>
          </cell>
          <cell r="EQ89">
            <v>370.75242405639483</v>
          </cell>
          <cell r="EV89">
            <v>2.8258702311122871E-2</v>
          </cell>
          <cell r="EW89">
            <v>9.6775562166232678</v>
          </cell>
          <cell r="EX89">
            <v>5.8640710396357276</v>
          </cell>
          <cell r="EY89">
            <v>0.16571103784034283</v>
          </cell>
          <cell r="FA89">
            <v>4.2714330061349548</v>
          </cell>
          <cell r="FB89">
            <v>13.176405550018876</v>
          </cell>
          <cell r="FC89">
            <v>0.43437913746157175</v>
          </cell>
          <cell r="FZ89">
            <v>1</v>
          </cell>
          <cell r="GB89">
            <v>0</v>
          </cell>
          <cell r="GC89">
            <v>1</v>
          </cell>
          <cell r="GD89">
            <v>1</v>
          </cell>
          <cell r="GE89">
            <v>1</v>
          </cell>
          <cell r="GF89">
            <v>1</v>
          </cell>
        </row>
        <row r="90">
          <cell r="BJ90">
            <v>6.35</v>
          </cell>
          <cell r="BM90">
            <v>63.338434887187212</v>
          </cell>
          <cell r="BN90" t="str">
            <v>r.-ass.</v>
          </cell>
          <cell r="BP90">
            <v>209.39</v>
          </cell>
          <cell r="BR90">
            <v>432.21</v>
          </cell>
          <cell r="BV90">
            <v>325.52</v>
          </cell>
          <cell r="BZ90">
            <v>429.66</v>
          </cell>
          <cell r="CZ90">
            <v>18.078689999999998</v>
          </cell>
          <cell r="DU90">
            <v>3.5766730435127424E-2</v>
          </cell>
          <cell r="EJ90">
            <v>325</v>
          </cell>
          <cell r="EK90">
            <v>3.5709595082994636E-2</v>
          </cell>
          <cell r="EQ90">
            <v>235.6025709188163</v>
          </cell>
          <cell r="EV90">
            <v>3.5766730435127424E-2</v>
          </cell>
          <cell r="EW90">
            <v>10.901487788972192</v>
          </cell>
          <cell r="EX90">
            <v>5.1922002691914724</v>
          </cell>
          <cell r="EY90">
            <v>0.18570802739336745</v>
          </cell>
          <cell r="FA90">
            <v>7.0097478052699467</v>
          </cell>
          <cell r="FB90">
            <v>8.1189474153314478</v>
          </cell>
          <cell r="FC90">
            <v>1.4322851278183537</v>
          </cell>
          <cell r="FZ90">
            <v>1</v>
          </cell>
          <cell r="GB90">
            <v>1</v>
          </cell>
          <cell r="GC90">
            <v>1</v>
          </cell>
          <cell r="GD90">
            <v>0</v>
          </cell>
          <cell r="GE90">
            <v>0</v>
          </cell>
          <cell r="GF90">
            <v>0</v>
          </cell>
        </row>
        <row r="91">
          <cell r="BJ91">
            <v>6.35</v>
          </cell>
          <cell r="BM91">
            <v>63.338434887187212</v>
          </cell>
          <cell r="BN91" t="str">
            <v>r.-ass.</v>
          </cell>
          <cell r="BP91">
            <v>209.39</v>
          </cell>
          <cell r="BR91">
            <v>426.63</v>
          </cell>
          <cell r="BV91">
            <v>325.52</v>
          </cell>
          <cell r="BZ91">
            <v>429.66</v>
          </cell>
          <cell r="CZ91">
            <v>26.620215999999999</v>
          </cell>
          <cell r="DU91">
            <v>2.3864140337542739E-2</v>
          </cell>
          <cell r="EJ91">
            <v>325</v>
          </cell>
          <cell r="EK91">
            <v>2.3826018707610565E-2</v>
          </cell>
          <cell r="EQ91">
            <v>299.3048444014492</v>
          </cell>
          <cell r="EV91">
            <v>2.3864140337542739E-2</v>
          </cell>
          <cell r="EW91">
            <v>8.8866523387330414</v>
          </cell>
          <cell r="EX91">
            <v>6.3956138838703938</v>
          </cell>
          <cell r="EY91">
            <v>0.15262582726941984</v>
          </cell>
          <cell r="FA91">
            <v>4.6107932345482681</v>
          </cell>
          <cell r="FB91">
            <v>12.236929670491975</v>
          </cell>
          <cell r="FC91">
            <v>0.42428257630623489</v>
          </cell>
          <cell r="FZ91">
            <v>1</v>
          </cell>
          <cell r="GB91">
            <v>0</v>
          </cell>
          <cell r="GC91">
            <v>1</v>
          </cell>
          <cell r="GD91">
            <v>1</v>
          </cell>
          <cell r="GE91">
            <v>1</v>
          </cell>
          <cell r="GF91">
            <v>1</v>
          </cell>
        </row>
        <row r="92">
          <cell r="BN92" t="str">
            <v>r.-ass.</v>
          </cell>
          <cell r="BR92">
            <v>234</v>
          </cell>
          <cell r="BV92">
            <v>500</v>
          </cell>
          <cell r="CZ92">
            <v>26.72</v>
          </cell>
          <cell r="DU92">
            <v>4.0419161676646713E-2</v>
          </cell>
          <cell r="EK92">
            <v>0</v>
          </cell>
          <cell r="EQ92">
            <v>234</v>
          </cell>
          <cell r="EV92">
            <v>4.0419161676646713E-2</v>
          </cell>
          <cell r="EW92">
            <v>11.598084564951888</v>
          </cell>
          <cell r="EX92">
            <v>4.8724471004940826</v>
          </cell>
          <cell r="EY92">
            <v>0.19694022711577883</v>
          </cell>
          <cell r="FA92">
            <v>0</v>
          </cell>
          <cell r="FB92" t="str">
            <v xml:space="preserve"> </v>
          </cell>
          <cell r="FC92" t="str">
            <v xml:space="preserve"> </v>
          </cell>
          <cell r="FZ92">
            <v>0</v>
          </cell>
          <cell r="GB92">
            <v>0</v>
          </cell>
          <cell r="GC92">
            <v>1</v>
          </cell>
          <cell r="GD92">
            <v>1</v>
          </cell>
          <cell r="GE92">
            <v>1</v>
          </cell>
          <cell r="GF92">
            <v>1</v>
          </cell>
        </row>
        <row r="93">
          <cell r="BN93" t="str">
            <v>r.-ass.</v>
          </cell>
          <cell r="BR93">
            <v>234</v>
          </cell>
          <cell r="BV93">
            <v>500</v>
          </cell>
          <cell r="CZ93">
            <v>21.44</v>
          </cell>
          <cell r="DU93">
            <v>5.0373134328358209E-2</v>
          </cell>
          <cell r="EK93">
            <v>0</v>
          </cell>
          <cell r="EQ93">
            <v>234</v>
          </cell>
          <cell r="EV93">
            <v>5.0373134328358209E-2</v>
          </cell>
          <cell r="EW93">
            <v>12.969926860214377</v>
          </cell>
          <cell r="EX93">
            <v>4.3418719300489759</v>
          </cell>
          <cell r="EY93">
            <v>0.21871369796888498</v>
          </cell>
          <cell r="FA93">
            <v>0</v>
          </cell>
          <cell r="FB93" t="str">
            <v xml:space="preserve"> </v>
          </cell>
          <cell r="FC93" t="str">
            <v xml:space="preserve"> </v>
          </cell>
          <cell r="FZ93">
            <v>0</v>
          </cell>
          <cell r="GB93">
            <v>0</v>
          </cell>
          <cell r="GC93">
            <v>1</v>
          </cell>
          <cell r="GD93">
            <v>1</v>
          </cell>
          <cell r="GE93">
            <v>1</v>
          </cell>
          <cell r="GF93">
            <v>1</v>
          </cell>
        </row>
        <row r="94">
          <cell r="BN94" t="str">
            <v>r.-ass.</v>
          </cell>
          <cell r="BR94">
            <v>234</v>
          </cell>
          <cell r="BV94">
            <v>500</v>
          </cell>
          <cell r="CZ94">
            <v>25.12</v>
          </cell>
          <cell r="DU94">
            <v>8.598726114649681E-2</v>
          </cell>
          <cell r="EK94">
            <v>0</v>
          </cell>
          <cell r="EQ94">
            <v>234</v>
          </cell>
          <cell r="EV94">
            <v>8.598726114649681E-2</v>
          </cell>
          <cell r="EW94">
            <v>17.051781056952493</v>
          </cell>
          <cell r="EX94">
            <v>3.2603112784788602</v>
          </cell>
          <cell r="EY94">
            <v>0.28034523732143063</v>
          </cell>
          <cell r="FA94">
            <v>0</v>
          </cell>
          <cell r="FB94" t="str">
            <v xml:space="preserve"> </v>
          </cell>
          <cell r="FC94" t="str">
            <v xml:space="preserve"> </v>
          </cell>
          <cell r="FZ94">
            <v>0</v>
          </cell>
          <cell r="GB94">
            <v>0</v>
          </cell>
          <cell r="GC94">
            <v>1</v>
          </cell>
          <cell r="GD94">
            <v>1</v>
          </cell>
          <cell r="GE94">
            <v>1</v>
          </cell>
          <cell r="GF94">
            <v>1</v>
          </cell>
        </row>
        <row r="95">
          <cell r="BN95" t="str">
            <v>r.-ass.</v>
          </cell>
          <cell r="BR95">
            <v>236</v>
          </cell>
          <cell r="BV95">
            <v>500</v>
          </cell>
          <cell r="CZ95">
            <v>35.200000000000003</v>
          </cell>
          <cell r="DU95">
            <v>3.0681818181818178E-2</v>
          </cell>
          <cell r="EK95">
            <v>0</v>
          </cell>
          <cell r="EQ95">
            <v>236</v>
          </cell>
          <cell r="EV95">
            <v>3.0681818181818178E-2</v>
          </cell>
          <cell r="EW95">
            <v>10.088100912754685</v>
          </cell>
          <cell r="EX95">
            <v>5.6207288318345228</v>
          </cell>
          <cell r="EY95">
            <v>0.17245418006765012</v>
          </cell>
          <cell r="FA95">
            <v>0</v>
          </cell>
          <cell r="FB95" t="str">
            <v xml:space="preserve"> </v>
          </cell>
          <cell r="FC95" t="str">
            <v xml:space="preserve"> </v>
          </cell>
          <cell r="FZ95">
            <v>0</v>
          </cell>
          <cell r="GB95">
            <v>0</v>
          </cell>
          <cell r="GC95">
            <v>1</v>
          </cell>
          <cell r="GD95">
            <v>1</v>
          </cell>
          <cell r="GE95">
            <v>1</v>
          </cell>
          <cell r="GF95">
            <v>1</v>
          </cell>
        </row>
        <row r="96">
          <cell r="BN96">
            <v>0</v>
          </cell>
          <cell r="BP96">
            <v>185</v>
          </cell>
          <cell r="BR96">
            <v>390</v>
          </cell>
          <cell r="BV96">
            <v>330</v>
          </cell>
          <cell r="CZ96">
            <v>18.737931034482763</v>
          </cell>
          <cell r="DU96">
            <v>6.6746963562753031E-2</v>
          </cell>
          <cell r="EK96">
            <v>0</v>
          </cell>
          <cell r="EQ96">
            <v>390</v>
          </cell>
          <cell r="EV96">
            <v>6.6746963562753031E-2</v>
          </cell>
          <cell r="EW96">
            <v>14.972436716826577</v>
          </cell>
          <cell r="EX96">
            <v>3.7392452362270703</v>
          </cell>
          <cell r="EY96">
            <v>0.2495832655346461</v>
          </cell>
          <cell r="FA96">
            <v>0</v>
          </cell>
          <cell r="FB96" t="str">
            <v xml:space="preserve"> </v>
          </cell>
          <cell r="FC96" t="str">
            <v xml:space="preserve"> </v>
          </cell>
          <cell r="FZ96">
            <v>0</v>
          </cell>
          <cell r="GB96">
            <v>0</v>
          </cell>
          <cell r="GC96">
            <v>1</v>
          </cell>
          <cell r="GD96">
            <v>1</v>
          </cell>
          <cell r="GE96">
            <v>1</v>
          </cell>
          <cell r="GF96">
            <v>1</v>
          </cell>
        </row>
        <row r="97">
          <cell r="BN97">
            <v>0</v>
          </cell>
          <cell r="BP97">
            <v>185</v>
          </cell>
          <cell r="BR97">
            <v>390</v>
          </cell>
          <cell r="BV97">
            <v>330</v>
          </cell>
          <cell r="CZ97">
            <v>17.977931034482761</v>
          </cell>
          <cell r="DU97">
            <v>6.9568628203160954E-2</v>
          </cell>
          <cell r="EK97">
            <v>0</v>
          </cell>
          <cell r="EQ97">
            <v>390</v>
          </cell>
          <cell r="EV97">
            <v>6.9568628203160954E-2</v>
          </cell>
          <cell r="EW97">
            <v>15.293204933544029</v>
          </cell>
          <cell r="EX97">
            <v>3.6570883535848511</v>
          </cell>
          <cell r="EY97">
            <v>0.25441861997665455</v>
          </cell>
          <cell r="FA97">
            <v>0</v>
          </cell>
          <cell r="FB97" t="str">
            <v xml:space="preserve"> </v>
          </cell>
          <cell r="FC97" t="str">
            <v xml:space="preserve"> </v>
          </cell>
          <cell r="FZ97">
            <v>0</v>
          </cell>
          <cell r="GB97">
            <v>0</v>
          </cell>
          <cell r="GC97">
            <v>1</v>
          </cell>
          <cell r="GD97">
            <v>1</v>
          </cell>
          <cell r="GE97">
            <v>1</v>
          </cell>
          <cell r="GF97">
            <v>1</v>
          </cell>
        </row>
        <row r="98">
          <cell r="BN98">
            <v>0</v>
          </cell>
          <cell r="BP98">
            <v>185</v>
          </cell>
          <cell r="BR98">
            <v>390</v>
          </cell>
          <cell r="BV98">
            <v>330</v>
          </cell>
          <cell r="CZ98">
            <v>17.794482758620692</v>
          </cell>
          <cell r="DU98">
            <v>7.0285830555770867E-2</v>
          </cell>
          <cell r="EK98">
            <v>0</v>
          </cell>
          <cell r="EQ98">
            <v>390</v>
          </cell>
          <cell r="EV98">
            <v>7.0285830555770867E-2</v>
          </cell>
          <cell r="EW98">
            <v>15.373771356288863</v>
          </cell>
          <cell r="EX98">
            <v>3.6369793433600659</v>
          </cell>
          <cell r="EY98">
            <v>0.25562811386224438</v>
          </cell>
          <cell r="FA98">
            <v>0</v>
          </cell>
          <cell r="FB98" t="str">
            <v xml:space="preserve"> </v>
          </cell>
          <cell r="FC98" t="str">
            <v xml:space="preserve"> </v>
          </cell>
          <cell r="FZ98">
            <v>0</v>
          </cell>
          <cell r="GB98">
            <v>0</v>
          </cell>
          <cell r="GC98">
            <v>1</v>
          </cell>
          <cell r="GD98">
            <v>1</v>
          </cell>
          <cell r="GE98">
            <v>1</v>
          </cell>
          <cell r="GF98">
            <v>1</v>
          </cell>
        </row>
        <row r="99">
          <cell r="BN99">
            <v>0</v>
          </cell>
          <cell r="BP99">
            <v>185</v>
          </cell>
          <cell r="BR99">
            <v>390</v>
          </cell>
          <cell r="BV99">
            <v>330</v>
          </cell>
          <cell r="CZ99">
            <v>18.816551724137934</v>
          </cell>
          <cell r="DU99">
            <v>6.6468076528368267E-2</v>
          </cell>
          <cell r="EK99">
            <v>0</v>
          </cell>
          <cell r="EQ99">
            <v>390</v>
          </cell>
          <cell r="EV99">
            <v>6.6468076528368267E-2</v>
          </cell>
          <cell r="EW99">
            <v>14.940394141954792</v>
          </cell>
          <cell r="EX99">
            <v>3.7476414297570897</v>
          </cell>
          <cell r="EY99">
            <v>0.2490985173539777</v>
          </cell>
          <cell r="FA99">
            <v>0</v>
          </cell>
          <cell r="FB99" t="str">
            <v xml:space="preserve"> </v>
          </cell>
          <cell r="FC99" t="str">
            <v xml:space="preserve"> </v>
          </cell>
          <cell r="FZ99">
            <v>0</v>
          </cell>
          <cell r="GB99">
            <v>0</v>
          </cell>
          <cell r="GC99">
            <v>1</v>
          </cell>
          <cell r="GD99">
            <v>1</v>
          </cell>
          <cell r="GE99">
            <v>1</v>
          </cell>
          <cell r="GF99">
            <v>1</v>
          </cell>
        </row>
        <row r="100">
          <cell r="BN100">
            <v>0</v>
          </cell>
          <cell r="BP100">
            <v>190</v>
          </cell>
          <cell r="BR100">
            <v>390</v>
          </cell>
          <cell r="BV100">
            <v>330</v>
          </cell>
          <cell r="CZ100">
            <v>17.757793103448275</v>
          </cell>
          <cell r="DU100">
            <v>6.8572710184552299E-2</v>
          </cell>
          <cell r="EK100">
            <v>0</v>
          </cell>
          <cell r="EQ100">
            <v>390</v>
          </cell>
          <cell r="EV100">
            <v>6.8572710184552299E-2</v>
          </cell>
          <cell r="EW100">
            <v>15.180689075766573</v>
          </cell>
          <cell r="EX100">
            <v>3.685520421440537</v>
          </cell>
          <cell r="EY100">
            <v>0.25272612373869102</v>
          </cell>
          <cell r="FA100">
            <v>0</v>
          </cell>
          <cell r="FB100" t="str">
            <v xml:space="preserve"> </v>
          </cell>
          <cell r="FC100" t="str">
            <v xml:space="preserve"> </v>
          </cell>
          <cell r="FZ100">
            <v>0</v>
          </cell>
          <cell r="GB100">
            <v>0</v>
          </cell>
          <cell r="GC100">
            <v>1</v>
          </cell>
          <cell r="GD100">
            <v>1</v>
          </cell>
          <cell r="GE100">
            <v>1</v>
          </cell>
          <cell r="GF100">
            <v>1</v>
          </cell>
        </row>
        <row r="101">
          <cell r="BN101">
            <v>0</v>
          </cell>
          <cell r="BP101">
            <v>190</v>
          </cell>
          <cell r="BR101">
            <v>390</v>
          </cell>
          <cell r="BV101">
            <v>330</v>
          </cell>
          <cell r="CZ101">
            <v>19.288275862068971</v>
          </cell>
          <cell r="DU101">
            <v>6.3131614702517144E-2</v>
          </cell>
          <cell r="EK101">
            <v>0</v>
          </cell>
          <cell r="EQ101">
            <v>390</v>
          </cell>
          <cell r="EV101">
            <v>6.3131614702517144E-2</v>
          </cell>
          <cell r="EW101">
            <v>14.552088209544847</v>
          </cell>
          <cell r="EX101">
            <v>3.852262236466355</v>
          </cell>
          <cell r="EY101">
            <v>0.24319953524565091</v>
          </cell>
          <cell r="FA101">
            <v>0</v>
          </cell>
          <cell r="FB101" t="str">
            <v xml:space="preserve"> </v>
          </cell>
          <cell r="FC101" t="str">
            <v xml:space="preserve"> </v>
          </cell>
          <cell r="FZ101">
            <v>0</v>
          </cell>
          <cell r="GB101">
            <v>0</v>
          </cell>
          <cell r="GC101">
            <v>1</v>
          </cell>
          <cell r="GD101">
            <v>1</v>
          </cell>
          <cell r="GE101">
            <v>1</v>
          </cell>
          <cell r="GF101">
            <v>1</v>
          </cell>
        </row>
        <row r="102">
          <cell r="BN102">
            <v>0</v>
          </cell>
          <cell r="BP102">
            <v>190</v>
          </cell>
          <cell r="BR102">
            <v>390</v>
          </cell>
          <cell r="BV102">
            <v>330</v>
          </cell>
          <cell r="CZ102">
            <v>18.004137931034485</v>
          </cell>
          <cell r="DU102">
            <v>6.763445185014938E-2</v>
          </cell>
          <cell r="EK102">
            <v>0</v>
          </cell>
          <cell r="EQ102">
            <v>390</v>
          </cell>
          <cell r="EV102">
            <v>6.763445185014938E-2</v>
          </cell>
          <cell r="EW102">
            <v>15.073992928864227</v>
          </cell>
          <cell r="EX102">
            <v>3.7128646835501047</v>
          </cell>
          <cell r="EY102">
            <v>0.25111756766568966</v>
          </cell>
          <cell r="FA102">
            <v>0</v>
          </cell>
          <cell r="FB102" t="str">
            <v xml:space="preserve"> </v>
          </cell>
          <cell r="FC102" t="str">
            <v xml:space="preserve"> </v>
          </cell>
          <cell r="FZ102">
            <v>0</v>
          </cell>
          <cell r="GB102">
            <v>0</v>
          </cell>
          <cell r="GC102">
            <v>1</v>
          </cell>
          <cell r="GD102">
            <v>1</v>
          </cell>
          <cell r="GE102">
            <v>1</v>
          </cell>
          <cell r="GF102">
            <v>1</v>
          </cell>
        </row>
        <row r="103">
          <cell r="BN103">
            <v>0</v>
          </cell>
          <cell r="BP103">
            <v>190</v>
          </cell>
          <cell r="BR103">
            <v>390</v>
          </cell>
          <cell r="BV103">
            <v>330</v>
          </cell>
          <cell r="CZ103">
            <v>17.495724137931035</v>
          </cell>
          <cell r="DU103">
            <v>6.959986282362586E-2</v>
          </cell>
          <cell r="EK103">
            <v>0</v>
          </cell>
          <cell r="EQ103">
            <v>390</v>
          </cell>
          <cell r="EV103">
            <v>6.959986282362586E-2</v>
          </cell>
          <cell r="EW103">
            <v>15.296721629996677</v>
          </cell>
          <cell r="EX103">
            <v>3.6562062870630103</v>
          </cell>
          <cell r="EY103">
            <v>0.25447145603446397</v>
          </cell>
          <cell r="FA103">
            <v>0</v>
          </cell>
          <cell r="FB103" t="str">
            <v xml:space="preserve"> </v>
          </cell>
          <cell r="FC103" t="str">
            <v xml:space="preserve"> </v>
          </cell>
          <cell r="FZ103">
            <v>0</v>
          </cell>
          <cell r="GB103">
            <v>0</v>
          </cell>
          <cell r="GC103">
            <v>1</v>
          </cell>
          <cell r="GD103">
            <v>1</v>
          </cell>
          <cell r="GE103">
            <v>1</v>
          </cell>
          <cell r="GF103">
            <v>1</v>
          </cell>
        </row>
        <row r="104">
          <cell r="BN104">
            <v>0</v>
          </cell>
          <cell r="BP104">
            <v>190</v>
          </cell>
          <cell r="BR104">
            <v>390</v>
          </cell>
          <cell r="BV104">
            <v>330</v>
          </cell>
          <cell r="CZ104">
            <v>18.711724137931032</v>
          </cell>
          <cell r="DU104">
            <v>6.5076846528084931E-2</v>
          </cell>
          <cell r="EK104">
            <v>0</v>
          </cell>
          <cell r="EQ104">
            <v>390</v>
          </cell>
          <cell r="EV104">
            <v>6.5076846528084931E-2</v>
          </cell>
          <cell r="EW104">
            <v>14.779607854278961</v>
          </cell>
          <cell r="EX104">
            <v>3.7903097946280364</v>
          </cell>
          <cell r="EY104">
            <v>0.24666140879890583</v>
          </cell>
          <cell r="FA104">
            <v>0</v>
          </cell>
          <cell r="FB104" t="str">
            <v xml:space="preserve"> </v>
          </cell>
          <cell r="FC104" t="str">
            <v xml:space="preserve"> </v>
          </cell>
          <cell r="FZ104">
            <v>0</v>
          </cell>
          <cell r="GB104">
            <v>0</v>
          </cell>
          <cell r="GC104">
            <v>1</v>
          </cell>
          <cell r="GD104">
            <v>1</v>
          </cell>
          <cell r="GE104">
            <v>1</v>
          </cell>
          <cell r="GF104">
            <v>1</v>
          </cell>
        </row>
        <row r="105">
          <cell r="BN105">
            <v>0</v>
          </cell>
          <cell r="BP105">
            <v>95</v>
          </cell>
          <cell r="BR105">
            <v>390</v>
          </cell>
          <cell r="BV105">
            <v>330</v>
          </cell>
          <cell r="CZ105">
            <v>17.66344827586207</v>
          </cell>
          <cell r="DU105">
            <v>0.13619650944869591</v>
          </cell>
          <cell r="EK105">
            <v>0</v>
          </cell>
          <cell r="EQ105">
            <v>390</v>
          </cell>
          <cell r="EV105">
            <v>0.13619650944869591</v>
          </cell>
          <cell r="EW105">
            <v>21.656923899901862</v>
          </cell>
          <cell r="EX105">
            <v>2.5183987130886627</v>
          </cell>
          <cell r="EY105">
            <v>0.34299711412276368</v>
          </cell>
          <cell r="FA105">
            <v>0</v>
          </cell>
          <cell r="FB105" t="str">
            <v xml:space="preserve"> </v>
          </cell>
          <cell r="FC105" t="str">
            <v xml:space="preserve"> </v>
          </cell>
          <cell r="FZ105">
            <v>0</v>
          </cell>
          <cell r="GB105">
            <v>0</v>
          </cell>
          <cell r="GC105">
            <v>1</v>
          </cell>
          <cell r="GD105">
            <v>1</v>
          </cell>
          <cell r="GE105">
            <v>1</v>
          </cell>
          <cell r="GF105">
            <v>1</v>
          </cell>
        </row>
        <row r="106">
          <cell r="BN106">
            <v>0</v>
          </cell>
          <cell r="BP106">
            <v>95</v>
          </cell>
          <cell r="BR106">
            <v>390</v>
          </cell>
          <cell r="BV106">
            <v>330</v>
          </cell>
          <cell r="CZ106">
            <v>20.022068965517242</v>
          </cell>
          <cell r="DU106">
            <v>0.12015241802149351</v>
          </cell>
          <cell r="EK106">
            <v>0</v>
          </cell>
          <cell r="EQ106">
            <v>390</v>
          </cell>
          <cell r="EV106">
            <v>0.12015241802149351</v>
          </cell>
          <cell r="EW106">
            <v>20.28133420605587</v>
          </cell>
          <cell r="EX106">
            <v>2.7060602686465365</v>
          </cell>
          <cell r="EY106">
            <v>0.32513968458977366</v>
          </cell>
          <cell r="FA106">
            <v>0</v>
          </cell>
          <cell r="FB106" t="str">
            <v xml:space="preserve"> </v>
          </cell>
          <cell r="FC106" t="str">
            <v xml:space="preserve"> </v>
          </cell>
          <cell r="FZ106">
            <v>0</v>
          </cell>
          <cell r="GB106">
            <v>0</v>
          </cell>
          <cell r="GC106">
            <v>1</v>
          </cell>
          <cell r="GD106">
            <v>1</v>
          </cell>
          <cell r="GE106">
            <v>1</v>
          </cell>
          <cell r="GF106">
            <v>1</v>
          </cell>
        </row>
        <row r="107">
          <cell r="BN107">
            <v>0</v>
          </cell>
          <cell r="BP107">
            <v>95</v>
          </cell>
          <cell r="BR107">
            <v>390</v>
          </cell>
          <cell r="BV107">
            <v>330</v>
          </cell>
          <cell r="CZ107">
            <v>18.947586206896553</v>
          </cell>
          <cell r="DU107">
            <v>0.12696604062022274</v>
          </cell>
          <cell r="EK107">
            <v>0</v>
          </cell>
          <cell r="EQ107">
            <v>390</v>
          </cell>
          <cell r="EV107">
            <v>0.12696604062022274</v>
          </cell>
          <cell r="EW107">
            <v>20.874546377076356</v>
          </cell>
          <cell r="EX107">
            <v>2.62223603035733</v>
          </cell>
          <cell r="EY107">
            <v>0.3329349263461604</v>
          </cell>
          <cell r="FA107">
            <v>0</v>
          </cell>
          <cell r="FB107" t="str">
            <v xml:space="preserve"> </v>
          </cell>
          <cell r="FC107" t="str">
            <v xml:space="preserve"> </v>
          </cell>
          <cell r="FZ107">
            <v>0</v>
          </cell>
          <cell r="GB107">
            <v>0</v>
          </cell>
          <cell r="GC107">
            <v>1</v>
          </cell>
          <cell r="GD107">
            <v>1</v>
          </cell>
          <cell r="GE107">
            <v>1</v>
          </cell>
          <cell r="GF107">
            <v>1</v>
          </cell>
        </row>
        <row r="108">
          <cell r="BN108">
            <v>0</v>
          </cell>
          <cell r="BP108">
            <v>190</v>
          </cell>
          <cell r="BR108">
            <v>390</v>
          </cell>
          <cell r="BV108">
            <v>330</v>
          </cell>
          <cell r="CZ108">
            <v>32.024827586206897</v>
          </cell>
          <cell r="DU108">
            <v>3.8023623912481694E-2</v>
          </cell>
          <cell r="EK108">
            <v>0</v>
          </cell>
          <cell r="EQ108">
            <v>390</v>
          </cell>
          <cell r="EV108">
            <v>3.8023623912481694E-2</v>
          </cell>
          <cell r="EW108">
            <v>11.244517468142014</v>
          </cell>
          <cell r="EX108">
            <v>5.0298548283918576</v>
          </cell>
          <cell r="EY108">
            <v>0.19125330832915213</v>
          </cell>
          <cell r="FA108">
            <v>0</v>
          </cell>
          <cell r="FB108" t="str">
            <v xml:space="preserve"> </v>
          </cell>
          <cell r="FC108" t="str">
            <v xml:space="preserve"> </v>
          </cell>
          <cell r="FZ108">
            <v>0</v>
          </cell>
          <cell r="GB108">
            <v>0</v>
          </cell>
          <cell r="GC108">
            <v>1</v>
          </cell>
          <cell r="GD108">
            <v>1</v>
          </cell>
          <cell r="GE108">
            <v>1</v>
          </cell>
          <cell r="GF108">
            <v>1</v>
          </cell>
        </row>
        <row r="109">
          <cell r="BN109">
            <v>0</v>
          </cell>
          <cell r="BP109">
            <v>202</v>
          </cell>
          <cell r="BR109">
            <v>390</v>
          </cell>
          <cell r="BV109">
            <v>330</v>
          </cell>
          <cell r="CZ109">
            <v>19.497931034482761</v>
          </cell>
          <cell r="DU109">
            <v>5.7375318336162981E-2</v>
          </cell>
          <cell r="EK109">
            <v>0</v>
          </cell>
          <cell r="EQ109">
            <v>390</v>
          </cell>
          <cell r="EV109">
            <v>5.7375318336162981E-2</v>
          </cell>
          <cell r="EW109">
            <v>13.858888164438834</v>
          </cell>
          <cell r="EX109">
            <v>4.0532822751000435</v>
          </cell>
          <cell r="EY109">
            <v>0.23255836084019194</v>
          </cell>
          <cell r="FA109">
            <v>0</v>
          </cell>
          <cell r="FB109" t="str">
            <v xml:space="preserve"> </v>
          </cell>
          <cell r="FC109" t="str">
            <v xml:space="preserve"> </v>
          </cell>
          <cell r="FZ109">
            <v>0</v>
          </cell>
          <cell r="GB109">
            <v>0</v>
          </cell>
          <cell r="GC109">
            <v>1</v>
          </cell>
          <cell r="GD109">
            <v>1</v>
          </cell>
          <cell r="GE109">
            <v>1</v>
          </cell>
          <cell r="GF109">
            <v>1</v>
          </cell>
        </row>
        <row r="110">
          <cell r="BN110">
            <v>0</v>
          </cell>
          <cell r="BP110">
            <v>202</v>
          </cell>
          <cell r="BR110">
            <v>390</v>
          </cell>
          <cell r="BV110">
            <v>330</v>
          </cell>
          <cell r="CZ110">
            <v>20.022068965517242</v>
          </cell>
          <cell r="DU110">
            <v>5.5873346651970239E-2</v>
          </cell>
          <cell r="EK110">
            <v>0</v>
          </cell>
          <cell r="EQ110">
            <v>390</v>
          </cell>
          <cell r="EV110">
            <v>5.5873346651970239E-2</v>
          </cell>
          <cell r="EW110">
            <v>13.67271387677248</v>
          </cell>
          <cell r="EX110">
            <v>4.1106716385484132</v>
          </cell>
          <cell r="EY110">
            <v>0.229676981433038</v>
          </cell>
          <cell r="FA110">
            <v>0</v>
          </cell>
          <cell r="FB110" t="str">
            <v xml:space="preserve"> </v>
          </cell>
          <cell r="FC110" t="str">
            <v xml:space="preserve"> </v>
          </cell>
          <cell r="FZ110">
            <v>0</v>
          </cell>
          <cell r="GB110">
            <v>0</v>
          </cell>
          <cell r="GC110">
            <v>1</v>
          </cell>
          <cell r="GD110">
            <v>1</v>
          </cell>
          <cell r="GE110">
            <v>1</v>
          </cell>
          <cell r="GF110">
            <v>1</v>
          </cell>
        </row>
        <row r="111">
          <cell r="BN111">
            <v>0</v>
          </cell>
          <cell r="BP111">
            <v>202</v>
          </cell>
          <cell r="BR111">
            <v>390</v>
          </cell>
          <cell r="BV111">
            <v>330</v>
          </cell>
          <cell r="CZ111">
            <v>18.213793103448278</v>
          </cell>
          <cell r="DU111">
            <v>6.1420484664899661E-2</v>
          </cell>
          <cell r="EK111">
            <v>0</v>
          </cell>
          <cell r="EQ111">
            <v>390</v>
          </cell>
          <cell r="EV111">
            <v>6.1420484664899661E-2</v>
          </cell>
          <cell r="EW111">
            <v>14.349232396361753</v>
          </cell>
          <cell r="EX111">
            <v>3.9091192245493334</v>
          </cell>
          <cell r="EY111">
            <v>0.24009999738469678</v>
          </cell>
          <cell r="FA111">
            <v>0</v>
          </cell>
          <cell r="FB111" t="str">
            <v xml:space="preserve"> </v>
          </cell>
          <cell r="FC111" t="str">
            <v xml:space="preserve"> </v>
          </cell>
          <cell r="FZ111">
            <v>0</v>
          </cell>
          <cell r="GB111">
            <v>0</v>
          </cell>
          <cell r="GC111">
            <v>1</v>
          </cell>
          <cell r="GD111">
            <v>1</v>
          </cell>
          <cell r="GE111">
            <v>1</v>
          </cell>
          <cell r="GF111">
            <v>1</v>
          </cell>
        </row>
        <row r="112">
          <cell r="BN112">
            <v>0</v>
          </cell>
          <cell r="BP112">
            <v>202</v>
          </cell>
          <cell r="BR112">
            <v>390</v>
          </cell>
          <cell r="BV112">
            <v>330</v>
          </cell>
          <cell r="CZ112">
            <v>22.066206896551726</v>
          </cell>
          <cell r="DU112">
            <v>5.0697430928866104E-2</v>
          </cell>
          <cell r="EK112">
            <v>0</v>
          </cell>
          <cell r="EQ112">
            <v>390</v>
          </cell>
          <cell r="EV112">
            <v>5.0697430928866104E-2</v>
          </cell>
          <cell r="EW112">
            <v>13.012339842257033</v>
          </cell>
          <cell r="EX112">
            <v>4.3272237498698987</v>
          </cell>
          <cell r="EY112">
            <v>0.21937912717277816</v>
          </cell>
          <cell r="FA112">
            <v>0</v>
          </cell>
          <cell r="FB112" t="str">
            <v xml:space="preserve"> </v>
          </cell>
          <cell r="FC112" t="str">
            <v xml:space="preserve"> </v>
          </cell>
          <cell r="FZ112">
            <v>0</v>
          </cell>
          <cell r="GB112">
            <v>0</v>
          </cell>
          <cell r="GC112">
            <v>1</v>
          </cell>
          <cell r="GD112">
            <v>1</v>
          </cell>
          <cell r="GE112">
            <v>1</v>
          </cell>
          <cell r="GF112">
            <v>1</v>
          </cell>
        </row>
        <row r="113">
          <cell r="BN113">
            <v>0</v>
          </cell>
          <cell r="BP113">
            <v>202</v>
          </cell>
          <cell r="BR113">
            <v>390</v>
          </cell>
          <cell r="BV113">
            <v>330</v>
          </cell>
          <cell r="CZ113">
            <v>10.69241379310345</v>
          </cell>
          <cell r="DU113">
            <v>0.10462558049535602</v>
          </cell>
          <cell r="EK113">
            <v>0</v>
          </cell>
          <cell r="EQ113">
            <v>390</v>
          </cell>
          <cell r="EV113">
            <v>0.10462558049535602</v>
          </cell>
          <cell r="EW113">
            <v>18.872226585224542</v>
          </cell>
          <cell r="EX113">
            <v>2.925387498052288</v>
          </cell>
          <cell r="EY113">
            <v>0.3060703651575778</v>
          </cell>
          <cell r="FA113">
            <v>0</v>
          </cell>
          <cell r="FB113" t="str">
            <v xml:space="preserve"> </v>
          </cell>
          <cell r="FC113" t="str">
            <v xml:space="preserve"> </v>
          </cell>
          <cell r="FZ113">
            <v>0</v>
          </cell>
          <cell r="GB113">
            <v>0</v>
          </cell>
          <cell r="GC113">
            <v>1</v>
          </cell>
          <cell r="GD113">
            <v>0</v>
          </cell>
          <cell r="GE113">
            <v>0</v>
          </cell>
          <cell r="GF113">
            <v>0</v>
          </cell>
        </row>
        <row r="114">
          <cell r="BN114">
            <v>0</v>
          </cell>
          <cell r="BP114">
            <v>202</v>
          </cell>
          <cell r="BR114">
            <v>390</v>
          </cell>
          <cell r="BV114">
            <v>330</v>
          </cell>
          <cell r="CZ114">
            <v>10.482758620689657</v>
          </cell>
          <cell r="DU114">
            <v>0.10671809210526315</v>
          </cell>
          <cell r="EK114">
            <v>0</v>
          </cell>
          <cell r="EQ114">
            <v>390</v>
          </cell>
          <cell r="EV114">
            <v>0.10671809210526315</v>
          </cell>
          <cell r="EW114">
            <v>19.06722784137709</v>
          </cell>
          <cell r="EX114">
            <v>2.8931785922113615</v>
          </cell>
          <cell r="EY114">
            <v>0.30875449948058764</v>
          </cell>
          <cell r="FA114">
            <v>0</v>
          </cell>
          <cell r="FB114" t="str">
            <v xml:space="preserve"> </v>
          </cell>
          <cell r="FC114" t="str">
            <v xml:space="preserve"> </v>
          </cell>
          <cell r="FZ114">
            <v>0</v>
          </cell>
          <cell r="GB114">
            <v>0</v>
          </cell>
          <cell r="GC114">
            <v>1</v>
          </cell>
          <cell r="GD114">
            <v>1</v>
          </cell>
          <cell r="GE114">
            <v>1</v>
          </cell>
          <cell r="GF114">
            <v>1</v>
          </cell>
        </row>
        <row r="115">
          <cell r="BN115">
            <v>0</v>
          </cell>
          <cell r="BP115">
            <v>202</v>
          </cell>
          <cell r="BR115">
            <v>390</v>
          </cell>
          <cell r="BV115">
            <v>330</v>
          </cell>
          <cell r="CZ115">
            <v>10.587586206896553</v>
          </cell>
          <cell r="DU115">
            <v>0.10566147733194371</v>
          </cell>
          <cell r="EK115">
            <v>0</v>
          </cell>
          <cell r="EQ115">
            <v>390</v>
          </cell>
          <cell r="EV115">
            <v>0.10566147733194371</v>
          </cell>
          <cell r="EW115">
            <v>18.968974677429035</v>
          </cell>
          <cell r="EX115">
            <v>2.9093276182127319</v>
          </cell>
          <cell r="EY115">
            <v>0.30740385418298238</v>
          </cell>
          <cell r="FA115">
            <v>0</v>
          </cell>
          <cell r="FB115" t="str">
            <v xml:space="preserve"> </v>
          </cell>
          <cell r="FC115" t="str">
            <v xml:space="preserve"> </v>
          </cell>
          <cell r="FZ115">
            <v>0</v>
          </cell>
          <cell r="GB115">
            <v>0</v>
          </cell>
          <cell r="GC115">
            <v>1</v>
          </cell>
          <cell r="GD115">
            <v>1</v>
          </cell>
          <cell r="GE115">
            <v>1</v>
          </cell>
          <cell r="GF115">
            <v>1</v>
          </cell>
        </row>
        <row r="116">
          <cell r="BN116">
            <v>0</v>
          </cell>
          <cell r="BP116">
            <v>202</v>
          </cell>
          <cell r="BR116">
            <v>390</v>
          </cell>
          <cell r="BV116">
            <v>330</v>
          </cell>
          <cell r="CZ116">
            <v>18.606896551724137</v>
          </cell>
          <cell r="DU116">
            <v>6.0122868791697565E-2</v>
          </cell>
          <cell r="EK116">
            <v>0</v>
          </cell>
          <cell r="EQ116">
            <v>390</v>
          </cell>
          <cell r="EV116">
            <v>6.0122868791697565E-2</v>
          </cell>
          <cell r="EW116">
            <v>14.193632775940539</v>
          </cell>
          <cell r="EX116">
            <v>3.9538090748651209</v>
          </cell>
          <cell r="EY116">
            <v>0.2377143442355388</v>
          </cell>
          <cell r="FA116">
            <v>0</v>
          </cell>
          <cell r="FB116" t="str">
            <v xml:space="preserve"> </v>
          </cell>
          <cell r="FC116" t="str">
            <v xml:space="preserve"> </v>
          </cell>
          <cell r="FZ116">
            <v>0</v>
          </cell>
          <cell r="GB116">
            <v>0</v>
          </cell>
          <cell r="GC116">
            <v>1</v>
          </cell>
          <cell r="GD116">
            <v>1</v>
          </cell>
          <cell r="GE116">
            <v>1</v>
          </cell>
          <cell r="GF116">
            <v>1</v>
          </cell>
        </row>
        <row r="117">
          <cell r="BN117">
            <v>0</v>
          </cell>
          <cell r="BP117">
            <v>202</v>
          </cell>
          <cell r="BR117">
            <v>390</v>
          </cell>
          <cell r="BV117">
            <v>330</v>
          </cell>
          <cell r="CZ117">
            <v>34.383448275862065</v>
          </cell>
          <cell r="DU117">
            <v>3.2536003690629013E-2</v>
          </cell>
          <cell r="EK117">
            <v>0</v>
          </cell>
          <cell r="EQ117">
            <v>390</v>
          </cell>
          <cell r="EV117">
            <v>3.2536003690629013E-2</v>
          </cell>
          <cell r="EW117">
            <v>10.391742609452452</v>
          </cell>
          <cell r="EX117">
            <v>5.4529975391614736</v>
          </cell>
          <cell r="EY117">
            <v>0.17741874805914862</v>
          </cell>
          <cell r="FA117">
            <v>0</v>
          </cell>
          <cell r="FB117" t="str">
            <v xml:space="preserve"> </v>
          </cell>
          <cell r="FC117" t="str">
            <v xml:space="preserve"> </v>
          </cell>
          <cell r="FZ117">
            <v>0</v>
          </cell>
          <cell r="GB117">
            <v>0</v>
          </cell>
          <cell r="GC117">
            <v>1</v>
          </cell>
          <cell r="GD117">
            <v>1</v>
          </cell>
          <cell r="GE117">
            <v>1</v>
          </cell>
          <cell r="GF117">
            <v>1</v>
          </cell>
        </row>
        <row r="118">
          <cell r="BN118">
            <v>0</v>
          </cell>
          <cell r="BP118">
            <v>202</v>
          </cell>
          <cell r="BR118">
            <v>390</v>
          </cell>
          <cell r="BV118">
            <v>330</v>
          </cell>
          <cell r="CZ118">
            <v>33.964137931034486</v>
          </cell>
          <cell r="DU118">
            <v>3.2937682748538012E-2</v>
          </cell>
          <cell r="EK118">
            <v>0</v>
          </cell>
          <cell r="EQ118">
            <v>390</v>
          </cell>
          <cell r="EV118">
            <v>3.2937682748538012E-2</v>
          </cell>
          <cell r="EW118">
            <v>10.456409667525437</v>
          </cell>
          <cell r="EX118">
            <v>5.4185203577582177</v>
          </cell>
          <cell r="EY118">
            <v>0.17847350451033486</v>
          </cell>
          <cell r="FA118">
            <v>0</v>
          </cell>
          <cell r="FB118" t="str">
            <v xml:space="preserve"> </v>
          </cell>
          <cell r="FC118" t="str">
            <v xml:space="preserve"> </v>
          </cell>
          <cell r="FZ118">
            <v>0</v>
          </cell>
          <cell r="GB118">
            <v>0</v>
          </cell>
          <cell r="GC118">
            <v>1</v>
          </cell>
          <cell r="GD118">
            <v>1</v>
          </cell>
          <cell r="GE118">
            <v>1</v>
          </cell>
          <cell r="GF118">
            <v>1</v>
          </cell>
        </row>
        <row r="119">
          <cell r="BN119">
            <v>0</v>
          </cell>
          <cell r="BP119">
            <v>202</v>
          </cell>
          <cell r="BR119">
            <v>390</v>
          </cell>
          <cell r="BV119">
            <v>330</v>
          </cell>
          <cell r="CZ119">
            <v>36.165517241379312</v>
          </cell>
          <cell r="DU119">
            <v>3.0932780320366129E-2</v>
          </cell>
          <cell r="EK119">
            <v>0</v>
          </cell>
          <cell r="EQ119">
            <v>390</v>
          </cell>
          <cell r="EV119">
            <v>3.0932780320366129E-2</v>
          </cell>
          <cell r="EW119">
            <v>10.129708242496116</v>
          </cell>
          <cell r="EX119">
            <v>5.597156792909213</v>
          </cell>
          <cell r="EY119">
            <v>0.1731356214937057</v>
          </cell>
          <cell r="FA119">
            <v>0</v>
          </cell>
          <cell r="FB119" t="str">
            <v xml:space="preserve"> </v>
          </cell>
          <cell r="FC119" t="str">
            <v xml:space="preserve"> </v>
          </cell>
          <cell r="FZ119">
            <v>0</v>
          </cell>
          <cell r="GB119">
            <v>0</v>
          </cell>
          <cell r="GC119">
            <v>1</v>
          </cell>
          <cell r="GD119">
            <v>1</v>
          </cell>
          <cell r="GE119">
            <v>1</v>
          </cell>
          <cell r="GF119">
            <v>1</v>
          </cell>
        </row>
        <row r="120">
          <cell r="BN120">
            <v>0</v>
          </cell>
          <cell r="BP120">
            <v>205</v>
          </cell>
          <cell r="BR120">
            <v>314</v>
          </cell>
          <cell r="BV120">
            <v>330</v>
          </cell>
          <cell r="CZ120">
            <v>21.017931034482757</v>
          </cell>
          <cell r="DU120">
            <v>7.2067036356477224E-2</v>
          </cell>
          <cell r="EK120">
            <v>0</v>
          </cell>
          <cell r="EQ120">
            <v>314</v>
          </cell>
          <cell r="EV120">
            <v>7.2067036356477224E-2</v>
          </cell>
          <cell r="EW120">
            <v>15.572234619955973</v>
          </cell>
          <cell r="EX120">
            <v>3.5883101211029778</v>
          </cell>
          <cell r="EY120">
            <v>0.25859887595584347</v>
          </cell>
          <cell r="FA120">
            <v>0</v>
          </cell>
          <cell r="FB120" t="str">
            <v xml:space="preserve"> </v>
          </cell>
          <cell r="FC120" t="str">
            <v xml:space="preserve"> </v>
          </cell>
          <cell r="FZ120">
            <v>0</v>
          </cell>
          <cell r="GB120">
            <v>0</v>
          </cell>
          <cell r="GC120">
            <v>1</v>
          </cell>
          <cell r="GD120">
            <v>0</v>
          </cell>
          <cell r="GE120">
            <v>1</v>
          </cell>
          <cell r="GF120">
            <v>0</v>
          </cell>
        </row>
        <row r="121">
          <cell r="BN121">
            <v>0</v>
          </cell>
          <cell r="BP121">
            <v>205</v>
          </cell>
          <cell r="BR121">
            <v>314</v>
          </cell>
          <cell r="BV121">
            <v>330</v>
          </cell>
          <cell r="CZ121">
            <v>21.28</v>
          </cell>
          <cell r="DU121">
            <v>7.1179511278195481E-2</v>
          </cell>
          <cell r="EK121">
            <v>0</v>
          </cell>
          <cell r="EQ121">
            <v>314</v>
          </cell>
          <cell r="EV121">
            <v>7.1179511278195481E-2</v>
          </cell>
          <cell r="EW121">
            <v>15.473632545261289</v>
          </cell>
          <cell r="EX121">
            <v>3.612338107318501</v>
          </cell>
          <cell r="EY121">
            <v>0.25712446105053255</v>
          </cell>
          <cell r="FA121">
            <v>0</v>
          </cell>
          <cell r="FB121" t="str">
            <v xml:space="preserve"> </v>
          </cell>
          <cell r="FC121" t="str">
            <v xml:space="preserve"> </v>
          </cell>
          <cell r="FZ121">
            <v>0</v>
          </cell>
          <cell r="GB121">
            <v>0</v>
          </cell>
          <cell r="GC121">
            <v>1</v>
          </cell>
          <cell r="GD121">
            <v>0</v>
          </cell>
          <cell r="GE121">
            <v>1</v>
          </cell>
          <cell r="GF121">
            <v>0</v>
          </cell>
        </row>
        <row r="122">
          <cell r="BN122">
            <v>0</v>
          </cell>
          <cell r="BP122">
            <v>205</v>
          </cell>
          <cell r="BR122">
            <v>314</v>
          </cell>
          <cell r="BV122">
            <v>330</v>
          </cell>
          <cell r="CZ122">
            <v>21.122758620689659</v>
          </cell>
          <cell r="DU122">
            <v>7.1709383570588994E-2</v>
          </cell>
          <cell r="EK122">
            <v>0</v>
          </cell>
          <cell r="EQ122">
            <v>314</v>
          </cell>
          <cell r="EV122">
            <v>7.1709383570588994E-2</v>
          </cell>
          <cell r="EW122">
            <v>15.532567963956708</v>
          </cell>
          <cell r="EX122">
            <v>3.5979405714603194</v>
          </cell>
          <cell r="EY122">
            <v>0.25800610050303219</v>
          </cell>
          <cell r="FA122">
            <v>0</v>
          </cell>
          <cell r="FB122" t="str">
            <v xml:space="preserve"> </v>
          </cell>
          <cell r="FC122" t="str">
            <v xml:space="preserve"> </v>
          </cell>
          <cell r="FZ122">
            <v>0</v>
          </cell>
          <cell r="GB122">
            <v>0</v>
          </cell>
          <cell r="GC122">
            <v>1</v>
          </cell>
          <cell r="GD122">
            <v>0</v>
          </cell>
          <cell r="GE122">
            <v>1</v>
          </cell>
          <cell r="GF122">
            <v>0</v>
          </cell>
        </row>
        <row r="123">
          <cell r="BN123">
            <v>0</v>
          </cell>
          <cell r="BP123">
            <v>125</v>
          </cell>
          <cell r="BR123">
            <v>314</v>
          </cell>
          <cell r="BV123">
            <v>330</v>
          </cell>
          <cell r="CZ123">
            <v>22.931034482758623</v>
          </cell>
          <cell r="DU123">
            <v>0.10491022556390978</v>
          </cell>
          <cell r="EK123">
            <v>0</v>
          </cell>
          <cell r="EQ123">
            <v>314</v>
          </cell>
          <cell r="EV123">
            <v>0.10491022556390978</v>
          </cell>
          <cell r="EW123">
            <v>18.898853107506682</v>
          </cell>
          <cell r="EX123">
            <v>2.9209517798511166</v>
          </cell>
          <cell r="EY123">
            <v>0.30643771008548437</v>
          </cell>
          <cell r="FA123">
            <v>0</v>
          </cell>
          <cell r="FB123" t="str">
            <v xml:space="preserve"> </v>
          </cell>
          <cell r="FC123" t="str">
            <v xml:space="preserve"> </v>
          </cell>
          <cell r="FZ123">
            <v>0</v>
          </cell>
          <cell r="GB123">
            <v>0</v>
          </cell>
          <cell r="GC123">
            <v>1</v>
          </cell>
          <cell r="GD123">
            <v>1</v>
          </cell>
          <cell r="GE123">
            <v>1</v>
          </cell>
          <cell r="GF123">
            <v>1</v>
          </cell>
        </row>
        <row r="124">
          <cell r="BN124">
            <v>0</v>
          </cell>
          <cell r="BP124">
            <v>150</v>
          </cell>
          <cell r="BR124">
            <v>314</v>
          </cell>
          <cell r="BV124">
            <v>330</v>
          </cell>
          <cell r="CZ124">
            <v>22.433103448275865</v>
          </cell>
          <cell r="DU124">
            <v>8.9586356369896689E-2</v>
          </cell>
          <cell r="EK124">
            <v>0</v>
          </cell>
          <cell r="EQ124">
            <v>314</v>
          </cell>
          <cell r="EV124">
            <v>8.9586356369896689E-2</v>
          </cell>
          <cell r="EW124">
            <v>17.416152835146193</v>
          </cell>
          <cell r="EX124">
            <v>3.187854140167683</v>
          </cell>
          <cell r="EY124">
            <v>0.28558823705631264</v>
          </cell>
          <cell r="FA124">
            <v>0</v>
          </cell>
          <cell r="FB124" t="str">
            <v xml:space="preserve"> </v>
          </cell>
          <cell r="FC124" t="str">
            <v xml:space="preserve"> </v>
          </cell>
          <cell r="FZ124">
            <v>0</v>
          </cell>
          <cell r="GB124">
            <v>0</v>
          </cell>
          <cell r="GC124">
            <v>1</v>
          </cell>
          <cell r="GD124">
            <v>1</v>
          </cell>
          <cell r="GE124">
            <v>1</v>
          </cell>
          <cell r="GF124">
            <v>1</v>
          </cell>
        </row>
        <row r="125">
          <cell r="BN125">
            <v>0</v>
          </cell>
          <cell r="BR125">
            <v>314</v>
          </cell>
          <cell r="BV125">
            <v>330</v>
          </cell>
          <cell r="CZ125">
            <v>21.594482758620693</v>
          </cell>
          <cell r="DU125">
            <v>9.3065438170669382E-2</v>
          </cell>
          <cell r="EK125">
            <v>0</v>
          </cell>
          <cell r="EQ125">
            <v>314</v>
          </cell>
          <cell r="EV125">
            <v>9.3065438170669382E-2</v>
          </cell>
          <cell r="EW125">
            <v>17.762151804531182</v>
          </cell>
          <cell r="EX125">
            <v>3.1217186794453688</v>
          </cell>
          <cell r="EY125">
            <v>0.29052411674814665</v>
          </cell>
          <cell r="FA125">
            <v>0</v>
          </cell>
          <cell r="FB125" t="str">
            <v xml:space="preserve"> </v>
          </cell>
          <cell r="FC125" t="str">
            <v xml:space="preserve"> </v>
          </cell>
          <cell r="FZ125">
            <v>0</v>
          </cell>
          <cell r="GB125">
            <v>0</v>
          </cell>
          <cell r="GC125">
            <v>1</v>
          </cell>
          <cell r="GD125">
            <v>1</v>
          </cell>
          <cell r="GE125">
            <v>1</v>
          </cell>
          <cell r="GF125">
            <v>1</v>
          </cell>
        </row>
        <row r="126">
          <cell r="BN126">
            <v>0</v>
          </cell>
          <cell r="BP126">
            <v>150</v>
          </cell>
          <cell r="BR126">
            <v>314</v>
          </cell>
          <cell r="BV126">
            <v>330</v>
          </cell>
          <cell r="CZ126">
            <v>19.8648275862069</v>
          </cell>
          <cell r="DU126">
            <v>0.10116876128315511</v>
          </cell>
          <cell r="EK126">
            <v>0</v>
          </cell>
          <cell r="EQ126">
            <v>314</v>
          </cell>
          <cell r="EV126">
            <v>0.10116876128315511</v>
          </cell>
          <cell r="EW126">
            <v>18.54626920209078</v>
          </cell>
          <cell r="EX126">
            <v>2.9806834948110921</v>
          </cell>
          <cell r="EY126">
            <v>0.30155205694718384</v>
          </cell>
          <cell r="FA126">
            <v>0</v>
          </cell>
          <cell r="FB126" t="str">
            <v xml:space="preserve"> </v>
          </cell>
          <cell r="FC126" t="str">
            <v xml:space="preserve"> </v>
          </cell>
          <cell r="FZ126">
            <v>0</v>
          </cell>
          <cell r="GB126">
            <v>0</v>
          </cell>
          <cell r="GC126">
            <v>1</v>
          </cell>
          <cell r="GD126">
            <v>1</v>
          </cell>
          <cell r="GE126">
            <v>1</v>
          </cell>
          <cell r="GF126">
            <v>1</v>
          </cell>
        </row>
        <row r="127">
          <cell r="BN127">
            <v>0</v>
          </cell>
          <cell r="BP127">
            <v>190</v>
          </cell>
          <cell r="BR127">
            <v>314</v>
          </cell>
          <cell r="BV127">
            <v>330</v>
          </cell>
          <cell r="CZ127">
            <v>20.808275862068967</v>
          </cell>
          <cell r="DU127">
            <v>7.7550874983428345E-2</v>
          </cell>
          <cell r="EK127">
            <v>0</v>
          </cell>
          <cell r="EQ127">
            <v>314</v>
          </cell>
          <cell r="EV127">
            <v>7.7550874983428345E-2</v>
          </cell>
          <cell r="EW127">
            <v>16.169482072878385</v>
          </cell>
          <cell r="EX127">
            <v>3.4488782271653431</v>
          </cell>
          <cell r="EY127">
            <v>0.26746352422796749</v>
          </cell>
          <cell r="FA127">
            <v>0</v>
          </cell>
          <cell r="FB127" t="str">
            <v xml:space="preserve"> </v>
          </cell>
          <cell r="FC127" t="str">
            <v xml:space="preserve"> </v>
          </cell>
          <cell r="FZ127">
            <v>0</v>
          </cell>
          <cell r="GB127">
            <v>0</v>
          </cell>
          <cell r="GC127">
            <v>1</v>
          </cell>
          <cell r="GD127">
            <v>0</v>
          </cell>
          <cell r="GE127">
            <v>1</v>
          </cell>
          <cell r="GF127">
            <v>0</v>
          </cell>
        </row>
        <row r="128">
          <cell r="BN128">
            <v>0</v>
          </cell>
          <cell r="BP128">
            <v>190</v>
          </cell>
          <cell r="BR128">
            <v>314</v>
          </cell>
          <cell r="BV128">
            <v>330</v>
          </cell>
          <cell r="CZ128">
            <v>19.497931034482761</v>
          </cell>
          <cell r="DU128">
            <v>8.2762627334465183E-2</v>
          </cell>
          <cell r="EK128">
            <v>0</v>
          </cell>
          <cell r="EQ128">
            <v>314</v>
          </cell>
          <cell r="EV128">
            <v>8.2762627334465183E-2</v>
          </cell>
          <cell r="EW128">
            <v>16.719407677696903</v>
          </cell>
          <cell r="EX128">
            <v>3.3290762032060686</v>
          </cell>
          <cell r="EY128">
            <v>0.27552309317398016</v>
          </cell>
          <cell r="FA128">
            <v>0</v>
          </cell>
          <cell r="FB128" t="str">
            <v xml:space="preserve"> </v>
          </cell>
          <cell r="FC128" t="str">
            <v xml:space="preserve"> </v>
          </cell>
          <cell r="FZ128">
            <v>0</v>
          </cell>
          <cell r="GB128">
            <v>0</v>
          </cell>
          <cell r="GC128">
            <v>1</v>
          </cell>
          <cell r="GD128">
            <v>0</v>
          </cell>
          <cell r="GE128">
            <v>1</v>
          </cell>
          <cell r="GF128">
            <v>0</v>
          </cell>
        </row>
        <row r="129">
          <cell r="BN129">
            <v>0</v>
          </cell>
          <cell r="BP129">
            <v>190</v>
          </cell>
          <cell r="BR129">
            <v>314</v>
          </cell>
          <cell r="BV129">
            <v>330</v>
          </cell>
          <cell r="CZ129">
            <v>16.77241379310345</v>
          </cell>
          <cell r="DU129">
            <v>9.621155427631578E-2</v>
          </cell>
          <cell r="EK129">
            <v>0</v>
          </cell>
          <cell r="EQ129">
            <v>314</v>
          </cell>
          <cell r="EV129">
            <v>9.621155427631578E-2</v>
          </cell>
          <cell r="EW129">
            <v>18.070070865590001</v>
          </cell>
          <cell r="EX129">
            <v>3.0649244747470363</v>
          </cell>
          <cell r="EY129">
            <v>0.2948811474549331</v>
          </cell>
          <cell r="FA129">
            <v>0</v>
          </cell>
          <cell r="FB129" t="str">
            <v xml:space="preserve"> </v>
          </cell>
          <cell r="FC129" t="str">
            <v xml:space="preserve"> </v>
          </cell>
          <cell r="FZ129">
            <v>0</v>
          </cell>
          <cell r="GB129">
            <v>0</v>
          </cell>
          <cell r="GC129">
            <v>1</v>
          </cell>
          <cell r="GD129">
            <v>0</v>
          </cell>
          <cell r="GE129">
            <v>1</v>
          </cell>
          <cell r="GF129">
            <v>0</v>
          </cell>
        </row>
        <row r="130">
          <cell r="BN130">
            <v>0</v>
          </cell>
          <cell r="BP130">
            <v>255</v>
          </cell>
          <cell r="BR130">
            <v>314</v>
          </cell>
          <cell r="BV130">
            <v>330</v>
          </cell>
          <cell r="CZ130">
            <v>21.070344827586204</v>
          </cell>
          <cell r="DU130">
            <v>5.7792124901806761E-2</v>
          </cell>
          <cell r="EK130">
            <v>0</v>
          </cell>
          <cell r="EQ130">
            <v>314</v>
          </cell>
          <cell r="EV130">
            <v>5.7792124901806761E-2</v>
          </cell>
          <cell r="EW130">
            <v>13.910145569795199</v>
          </cell>
          <cell r="EX130">
            <v>4.0377463527218422</v>
          </cell>
          <cell r="EY130">
            <v>0.2333499415383154</v>
          </cell>
          <cell r="FA130">
            <v>0</v>
          </cell>
          <cell r="FB130" t="str">
            <v xml:space="preserve"> </v>
          </cell>
          <cell r="FC130" t="str">
            <v xml:space="preserve"> </v>
          </cell>
          <cell r="FZ130">
            <v>0</v>
          </cell>
          <cell r="GB130">
            <v>0</v>
          </cell>
          <cell r="GC130">
            <v>1</v>
          </cell>
          <cell r="GD130">
            <v>0</v>
          </cell>
          <cell r="GE130">
            <v>1</v>
          </cell>
          <cell r="GF130">
            <v>0</v>
          </cell>
        </row>
        <row r="131">
          <cell r="BN131">
            <v>0</v>
          </cell>
          <cell r="BP131">
            <v>255</v>
          </cell>
          <cell r="BR131">
            <v>314</v>
          </cell>
          <cell r="BV131">
            <v>330</v>
          </cell>
          <cell r="CZ131">
            <v>22.066206896551726</v>
          </cell>
          <cell r="DU131">
            <v>5.5183929241155137E-2</v>
          </cell>
          <cell r="EK131">
            <v>0</v>
          </cell>
          <cell r="EQ131">
            <v>314</v>
          </cell>
          <cell r="EV131">
            <v>5.5183929241155137E-2</v>
          </cell>
          <cell r="EW131">
            <v>13.586470849288862</v>
          </cell>
          <cell r="EX131">
            <v>4.1377793306849844</v>
          </cell>
          <cell r="EY131">
            <v>0.22833892180003443</v>
          </cell>
          <cell r="FA131">
            <v>0</v>
          </cell>
          <cell r="FB131" t="str">
            <v xml:space="preserve"> </v>
          </cell>
          <cell r="FC131" t="str">
            <v xml:space="preserve"> </v>
          </cell>
          <cell r="FZ131">
            <v>0</v>
          </cell>
          <cell r="GB131">
            <v>0</v>
          </cell>
          <cell r="GC131">
            <v>1</v>
          </cell>
          <cell r="GD131">
            <v>0</v>
          </cell>
          <cell r="GE131">
            <v>1</v>
          </cell>
          <cell r="GF131">
            <v>0</v>
          </cell>
        </row>
        <row r="132">
          <cell r="BN132">
            <v>0</v>
          </cell>
          <cell r="BP132">
            <v>255</v>
          </cell>
          <cell r="BR132">
            <v>314</v>
          </cell>
          <cell r="BV132">
            <v>330</v>
          </cell>
          <cell r="CZ132">
            <v>20.598620689655174</v>
          </cell>
          <cell r="DU132">
            <v>5.9115608678184002E-2</v>
          </cell>
          <cell r="EK132">
            <v>0</v>
          </cell>
          <cell r="EQ132">
            <v>314</v>
          </cell>
          <cell r="EV132">
            <v>5.9115608678184002E-2</v>
          </cell>
          <cell r="EW132">
            <v>14.07176386834743</v>
          </cell>
          <cell r="EX132">
            <v>3.9894869538557822</v>
          </cell>
          <cell r="EY132">
            <v>0.23584094959085874</v>
          </cell>
          <cell r="FA132">
            <v>0</v>
          </cell>
          <cell r="FB132" t="str">
            <v xml:space="preserve"> </v>
          </cell>
          <cell r="FC132" t="str">
            <v xml:space="preserve"> </v>
          </cell>
          <cell r="FZ132">
            <v>0</v>
          </cell>
          <cell r="GB132">
            <v>0</v>
          </cell>
          <cell r="GC132">
            <v>1</v>
          </cell>
          <cell r="GD132">
            <v>0</v>
          </cell>
          <cell r="GE132">
            <v>1</v>
          </cell>
          <cell r="GF132">
            <v>0</v>
          </cell>
        </row>
        <row r="133">
          <cell r="BJ133">
            <v>8</v>
          </cell>
          <cell r="BM133">
            <v>100.53096491487338</v>
          </cell>
          <cell r="BN133" t="str">
            <v>r.</v>
          </cell>
          <cell r="BP133">
            <v>124</v>
          </cell>
          <cell r="BR133">
            <v>183</v>
          </cell>
          <cell r="BV133">
            <v>522</v>
          </cell>
          <cell r="CZ133">
            <v>68.256000000000014</v>
          </cell>
          <cell r="DU133">
            <v>3.1001152495611809E-2</v>
          </cell>
          <cell r="EJ133">
            <v>0</v>
          </cell>
          <cell r="EK133">
            <v>0</v>
          </cell>
          <cell r="EQ133">
            <v>180.51733346568017</v>
          </cell>
          <cell r="EV133">
            <v>3.1001152495611809E-2</v>
          </cell>
          <cell r="EW133">
            <v>10.141015400893734</v>
          </cell>
          <cell r="EX133">
            <v>5.5907839613083459</v>
          </cell>
          <cell r="EY133">
            <v>0.17332074615454071</v>
          </cell>
          <cell r="FA133">
            <v>0</v>
          </cell>
          <cell r="FB133" t="str">
            <v xml:space="preserve"> </v>
          </cell>
          <cell r="FC133" t="str">
            <v xml:space="preserve"> </v>
          </cell>
          <cell r="FZ133">
            <v>0</v>
          </cell>
          <cell r="GB133">
            <v>0</v>
          </cell>
          <cell r="GC133">
            <v>1</v>
          </cell>
          <cell r="GD133">
            <v>1</v>
          </cell>
          <cell r="GE133">
            <v>1</v>
          </cell>
          <cell r="GF133">
            <v>1</v>
          </cell>
        </row>
        <row r="134">
          <cell r="BJ134">
            <v>10</v>
          </cell>
          <cell r="BM134">
            <v>157.07963267948966</v>
          </cell>
          <cell r="BN134" t="str">
            <v>r.</v>
          </cell>
          <cell r="BP134">
            <v>104</v>
          </cell>
          <cell r="BR134">
            <v>173</v>
          </cell>
          <cell r="BV134">
            <v>522</v>
          </cell>
          <cell r="CZ134">
            <v>68.256000000000014</v>
          </cell>
          <cell r="DU134">
            <v>5.7754550923315266E-2</v>
          </cell>
          <cell r="EJ134">
            <v>0</v>
          </cell>
          <cell r="EK134">
            <v>0</v>
          </cell>
          <cell r="EQ134">
            <v>180.51733346568017</v>
          </cell>
          <cell r="EV134">
            <v>5.7754550923315266E-2</v>
          </cell>
          <cell r="EW134">
            <v>13.905531986138108</v>
          </cell>
          <cell r="EX134">
            <v>4.0391401137928282</v>
          </cell>
          <cell r="EY134">
            <v>0.23327872338845332</v>
          </cell>
          <cell r="FA134">
            <v>0</v>
          </cell>
          <cell r="FB134" t="str">
            <v xml:space="preserve"> </v>
          </cell>
          <cell r="FC134" t="str">
            <v xml:space="preserve"> </v>
          </cell>
          <cell r="FZ134">
            <v>0</v>
          </cell>
          <cell r="GB134">
            <v>0</v>
          </cell>
          <cell r="GC134">
            <v>0</v>
          </cell>
          <cell r="GD134">
            <v>1</v>
          </cell>
          <cell r="GE134">
            <v>1</v>
          </cell>
          <cell r="GF134">
            <v>1</v>
          </cell>
        </row>
        <row r="135">
          <cell r="BJ135">
            <v>8</v>
          </cell>
          <cell r="BM135">
            <v>100.53096491487338</v>
          </cell>
          <cell r="BN135" t="str">
            <v>r.</v>
          </cell>
          <cell r="BP135">
            <v>208</v>
          </cell>
          <cell r="BR135">
            <v>112</v>
          </cell>
          <cell r="BV135">
            <v>522</v>
          </cell>
          <cell r="CZ135">
            <v>65.727999999999994</v>
          </cell>
          <cell r="DU135">
            <v>1.9192281537593999E-2</v>
          </cell>
          <cell r="EJ135">
            <v>0</v>
          </cell>
          <cell r="EK135">
            <v>0</v>
          </cell>
          <cell r="EQ135">
            <v>121.42640649324252</v>
          </cell>
          <cell r="EV135">
            <v>1.9192281537593999E-2</v>
          </cell>
          <cell r="EW135">
            <v>7.9631518898747347</v>
          </cell>
          <cell r="EX135">
            <v>7.1487257211712683</v>
          </cell>
          <cell r="EY135">
            <v>0.13720035667575867</v>
          </cell>
          <cell r="FA135">
            <v>0</v>
          </cell>
          <cell r="FB135" t="str">
            <v xml:space="preserve"> </v>
          </cell>
          <cell r="FC135" t="str">
            <v xml:space="preserve"> </v>
          </cell>
          <cell r="FZ135">
            <v>0</v>
          </cell>
          <cell r="GB135">
            <v>0</v>
          </cell>
          <cell r="GC135">
            <v>1</v>
          </cell>
          <cell r="GD135">
            <v>0</v>
          </cell>
          <cell r="GE135">
            <v>0</v>
          </cell>
          <cell r="GF135">
            <v>0</v>
          </cell>
        </row>
        <row r="136">
          <cell r="BJ136">
            <v>8</v>
          </cell>
          <cell r="BM136">
            <v>100.53096491487338</v>
          </cell>
          <cell r="BN136" t="str">
            <v>r.</v>
          </cell>
          <cell r="BP136">
            <v>156</v>
          </cell>
          <cell r="BR136">
            <v>112</v>
          </cell>
          <cell r="BV136">
            <v>522</v>
          </cell>
          <cell r="CZ136">
            <v>71.416000000000011</v>
          </cell>
          <cell r="DU136">
            <v>2.3551590323419185E-2</v>
          </cell>
          <cell r="EJ136">
            <v>0</v>
          </cell>
          <cell r="EK136">
            <v>0</v>
          </cell>
          <cell r="EQ136">
            <v>122.83569589893192</v>
          </cell>
          <cell r="EV136">
            <v>2.3551590323419185E-2</v>
          </cell>
          <cell r="EW136">
            <v>8.8277980167995196</v>
          </cell>
          <cell r="EX136">
            <v>6.4389422822301583</v>
          </cell>
          <cell r="EY136">
            <v>0.15164733074722644</v>
          </cell>
          <cell r="FA136">
            <v>0</v>
          </cell>
          <cell r="FB136" t="str">
            <v xml:space="preserve"> </v>
          </cell>
          <cell r="FC136" t="str">
            <v xml:space="preserve"> </v>
          </cell>
          <cell r="FZ136">
            <v>0</v>
          </cell>
          <cell r="GB136">
            <v>0</v>
          </cell>
          <cell r="GC136">
            <v>1</v>
          </cell>
          <cell r="GD136">
            <v>0</v>
          </cell>
          <cell r="GE136">
            <v>1</v>
          </cell>
          <cell r="GF136">
            <v>0</v>
          </cell>
        </row>
        <row r="137">
          <cell r="BJ137">
            <v>8</v>
          </cell>
          <cell r="BM137">
            <v>100.53096491487338</v>
          </cell>
          <cell r="BN137" t="str">
            <v>r.</v>
          </cell>
          <cell r="BP137">
            <v>114</v>
          </cell>
          <cell r="BR137">
            <v>112</v>
          </cell>
          <cell r="BV137">
            <v>522</v>
          </cell>
          <cell r="CZ137">
            <v>58.776000000000003</v>
          </cell>
          <cell r="DU137">
            <v>3.9159350520772816E-2</v>
          </cell>
          <cell r="EJ137">
            <v>0</v>
          </cell>
          <cell r="EK137">
            <v>0</v>
          </cell>
          <cell r="EQ137">
            <v>119.73545563289629</v>
          </cell>
          <cell r="EV137">
            <v>3.9159350520772816E-2</v>
          </cell>
          <cell r="EW137">
            <v>11.413436334342721</v>
          </cell>
          <cell r="EX137">
            <v>4.953451829860593</v>
          </cell>
          <cell r="EY137">
            <v>0.19397395649327448</v>
          </cell>
          <cell r="FA137">
            <v>0</v>
          </cell>
          <cell r="FB137" t="str">
            <v xml:space="preserve"> </v>
          </cell>
          <cell r="FC137" t="str">
            <v xml:space="preserve"> </v>
          </cell>
          <cell r="FZ137">
            <v>0</v>
          </cell>
          <cell r="GB137">
            <v>0</v>
          </cell>
          <cell r="GC137">
            <v>1</v>
          </cell>
          <cell r="GD137">
            <v>0</v>
          </cell>
          <cell r="GE137">
            <v>1</v>
          </cell>
          <cell r="GF137">
            <v>0</v>
          </cell>
        </row>
        <row r="138">
          <cell r="BJ138">
            <v>8</v>
          </cell>
          <cell r="BM138">
            <v>100.53096491487338</v>
          </cell>
          <cell r="BN138" t="str">
            <v>r.</v>
          </cell>
          <cell r="BP138">
            <v>117</v>
          </cell>
          <cell r="BR138">
            <v>220</v>
          </cell>
          <cell r="BV138">
            <v>522</v>
          </cell>
          <cell r="CZ138">
            <v>64.463999999999999</v>
          </cell>
          <cell r="DU138">
            <v>3.4788623614985199E-2</v>
          </cell>
          <cell r="EJ138">
            <v>0</v>
          </cell>
          <cell r="EK138">
            <v>0</v>
          </cell>
          <cell r="EQ138">
            <v>210.95642280420552</v>
          </cell>
          <cell r="EV138">
            <v>3.4788623614985199E-2</v>
          </cell>
          <cell r="EW138">
            <v>10.749594717817979</v>
          </cell>
          <cell r="EX138">
            <v>5.2673550440672257</v>
          </cell>
          <cell r="EY138">
            <v>0.18324403207454848</v>
          </cell>
          <cell r="FA138">
            <v>0</v>
          </cell>
          <cell r="FB138" t="str">
            <v xml:space="preserve"> </v>
          </cell>
          <cell r="FC138" t="str">
            <v xml:space="preserve"> </v>
          </cell>
          <cell r="FZ138">
            <v>0</v>
          </cell>
          <cell r="GB138">
            <v>0</v>
          </cell>
          <cell r="GC138">
            <v>1</v>
          </cell>
          <cell r="GD138">
            <v>1</v>
          </cell>
          <cell r="GE138">
            <v>1</v>
          </cell>
          <cell r="GF138">
            <v>1</v>
          </cell>
        </row>
        <row r="139">
          <cell r="BJ139">
            <v>8</v>
          </cell>
          <cell r="BM139">
            <v>100.53096491487338</v>
          </cell>
          <cell r="BN139" t="str">
            <v>r.</v>
          </cell>
          <cell r="BP139">
            <v>190</v>
          </cell>
          <cell r="BR139">
            <v>220</v>
          </cell>
          <cell r="BV139">
            <v>522</v>
          </cell>
          <cell r="CZ139">
            <v>64.463999999999999</v>
          </cell>
          <cell r="DU139">
            <v>2.1422468226069837E-2</v>
          </cell>
          <cell r="EJ139">
            <v>0</v>
          </cell>
          <cell r="EK139">
            <v>0</v>
          </cell>
          <cell r="EQ139">
            <v>210.95642280420552</v>
          </cell>
          <cell r="EV139">
            <v>2.1422468226069837E-2</v>
          </cell>
          <cell r="EW139">
            <v>8.4162828337003983</v>
          </cell>
          <cell r="EX139">
            <v>6.7586952797296007</v>
          </cell>
          <cell r="EY139">
            <v>0.14478793487969555</v>
          </cell>
          <cell r="FA139">
            <v>0</v>
          </cell>
          <cell r="FB139" t="str">
            <v xml:space="preserve"> </v>
          </cell>
          <cell r="FC139" t="str">
            <v xml:space="preserve"> </v>
          </cell>
          <cell r="FZ139">
            <v>0</v>
          </cell>
          <cell r="GB139">
            <v>0</v>
          </cell>
          <cell r="GC139">
            <v>1</v>
          </cell>
          <cell r="GD139">
            <v>1</v>
          </cell>
          <cell r="GE139">
            <v>1</v>
          </cell>
          <cell r="GF139">
            <v>1</v>
          </cell>
        </row>
        <row r="140">
          <cell r="BJ140">
            <v>6.25</v>
          </cell>
          <cell r="BM140">
            <v>61.359231515425648</v>
          </cell>
          <cell r="BN140" t="str">
            <v>r.-ass.</v>
          </cell>
          <cell r="BP140">
            <v>190.35499999999999</v>
          </cell>
          <cell r="BR140">
            <v>349.46</v>
          </cell>
          <cell r="BV140">
            <v>358.54</v>
          </cell>
          <cell r="CZ140">
            <v>22.199600000000004</v>
          </cell>
          <cell r="DU140">
            <v>2.9303428114379981E-2</v>
          </cell>
          <cell r="EJ140">
            <v>358.54</v>
          </cell>
          <cell r="EK140">
            <v>2.9303428114379981E-2</v>
          </cell>
          <cell r="EQ140">
            <v>336.40499919496705</v>
          </cell>
          <cell r="EV140">
            <v>2.9303428114379981E-2</v>
          </cell>
          <cell r="EW140">
            <v>9.8565757838151509</v>
          </cell>
          <cell r="EX140">
            <v>5.7554930386481296</v>
          </cell>
          <cell r="EY140">
            <v>0.16865567652083988</v>
          </cell>
          <cell r="FA140">
            <v>5.0155542611025687</v>
          </cell>
          <cell r="FB140">
            <v>11.275758027189726</v>
          </cell>
          <cell r="FC140">
            <v>0.61316332177664112</v>
          </cell>
          <cell r="FZ140">
            <v>1</v>
          </cell>
          <cell r="GB140">
            <v>0</v>
          </cell>
          <cell r="GC140">
            <v>1</v>
          </cell>
          <cell r="GD140">
            <v>1</v>
          </cell>
          <cell r="GE140">
            <v>1</v>
          </cell>
          <cell r="GF140">
            <v>1</v>
          </cell>
        </row>
        <row r="141">
          <cell r="BJ141">
            <v>9.5250000000000004</v>
          </cell>
          <cell r="BM141">
            <v>142.51147849617124</v>
          </cell>
          <cell r="BN141" t="str">
            <v>r.-ass.</v>
          </cell>
          <cell r="BP141">
            <v>190.35499999999999</v>
          </cell>
          <cell r="BR141">
            <v>333.08499999999998</v>
          </cell>
          <cell r="BV141">
            <v>344.75</v>
          </cell>
          <cell r="CZ141">
            <v>22.853200000000001</v>
          </cell>
          <cell r="DU141">
            <v>6.3570137915029676E-2</v>
          </cell>
          <cell r="EJ141">
            <v>344.75</v>
          </cell>
          <cell r="EK141">
            <v>6.3570137915029676E-2</v>
          </cell>
          <cell r="EQ141">
            <v>337.51332690890882</v>
          </cell>
          <cell r="EV141">
            <v>6.3570137915029676E-2</v>
          </cell>
          <cell r="EW141">
            <v>14.603661052041828</v>
          </cell>
          <cell r="EX141">
            <v>3.8380537325182065</v>
          </cell>
          <cell r="EY141">
            <v>0.24398560510147679</v>
          </cell>
          <cell r="FA141">
            <v>3.351985210530529</v>
          </cell>
          <cell r="FB141">
            <v>16.611455843939485</v>
          </cell>
          <cell r="FC141">
            <v>0.62226544153486385</v>
          </cell>
          <cell r="FZ141">
            <v>1</v>
          </cell>
          <cell r="GB141">
            <v>1</v>
          </cell>
          <cell r="GC141">
            <v>1</v>
          </cell>
          <cell r="GD141">
            <v>1</v>
          </cell>
          <cell r="GE141">
            <v>1</v>
          </cell>
          <cell r="GF141">
            <v>1</v>
          </cell>
        </row>
        <row r="142">
          <cell r="BJ142">
            <v>9.5250000000000004</v>
          </cell>
          <cell r="BM142">
            <v>142.51147849617124</v>
          </cell>
          <cell r="BN142" t="str">
            <v>r.-ass.</v>
          </cell>
          <cell r="BP142">
            <v>101.523</v>
          </cell>
          <cell r="BR142">
            <v>333.08499999999998</v>
          </cell>
          <cell r="BV142">
            <v>344.83</v>
          </cell>
          <cell r="CZ142">
            <v>21.728400000000001</v>
          </cell>
          <cell r="DU142">
            <v>0.12539292692376935</v>
          </cell>
          <cell r="EJ142">
            <v>344.83</v>
          </cell>
          <cell r="EK142">
            <v>0.12539292692376935</v>
          </cell>
          <cell r="EQ142">
            <v>335.56384983981712</v>
          </cell>
          <cell r="EV142">
            <v>0.12539292692376935</v>
          </cell>
          <cell r="EW142">
            <v>20.73882470305848</v>
          </cell>
          <cell r="EX142">
            <v>2.6410095569021643</v>
          </cell>
          <cell r="EY142">
            <v>0.33116391837360959</v>
          </cell>
          <cell r="FA142">
            <v>2.1116819441381196</v>
          </cell>
          <cell r="FB142">
            <v>25.340183572616152</v>
          </cell>
          <cell r="FC142">
            <v>0.54763611684872893</v>
          </cell>
          <cell r="FZ142">
            <v>1</v>
          </cell>
          <cell r="GB142">
            <v>1</v>
          </cell>
          <cell r="GC142">
            <v>1</v>
          </cell>
          <cell r="GD142">
            <v>1</v>
          </cell>
          <cell r="GE142">
            <v>1</v>
          </cell>
          <cell r="GF142">
            <v>1</v>
          </cell>
        </row>
        <row r="143">
          <cell r="BJ143">
            <v>9.5250000000000004</v>
          </cell>
          <cell r="BM143">
            <v>142.51147849617124</v>
          </cell>
          <cell r="BN143" t="str">
            <v>r.-ass.</v>
          </cell>
          <cell r="BP143">
            <v>63.5</v>
          </cell>
          <cell r="BR143">
            <v>333.08499999999998</v>
          </cell>
          <cell r="BV143">
            <v>344.83</v>
          </cell>
          <cell r="CZ143">
            <v>19.9956</v>
          </cell>
          <cell r="DU143">
            <v>0.21784974927837367</v>
          </cell>
          <cell r="EJ143">
            <v>344.83</v>
          </cell>
          <cell r="EK143">
            <v>0.21784974927837367</v>
          </cell>
          <cell r="EQ143">
            <v>332.12378470459669</v>
          </cell>
          <cell r="EV143">
            <v>0.21784974927837367</v>
          </cell>
          <cell r="EW143">
            <v>27.823134510581145</v>
          </cell>
          <cell r="EX143">
            <v>1.8948139013106329</v>
          </cell>
          <cell r="EY143">
            <v>0.41278473332969845</v>
          </cell>
          <cell r="FA143">
            <v>1.5095607135169242</v>
          </cell>
          <cell r="FB143">
            <v>33.52225817164274</v>
          </cell>
          <cell r="FC143">
            <v>0.57142399626194129</v>
          </cell>
          <cell r="FZ143">
            <v>1</v>
          </cell>
          <cell r="GB143">
            <v>1</v>
          </cell>
          <cell r="GC143">
            <v>1</v>
          </cell>
          <cell r="GD143">
            <v>1</v>
          </cell>
          <cell r="GE143">
            <v>1</v>
          </cell>
          <cell r="GF143">
            <v>1</v>
          </cell>
        </row>
        <row r="144">
          <cell r="BJ144">
            <v>9.5250000000000004</v>
          </cell>
          <cell r="BM144">
            <v>142.51147849617124</v>
          </cell>
          <cell r="BN144" t="str">
            <v>r.-ass.</v>
          </cell>
          <cell r="BP144">
            <v>44.45</v>
          </cell>
          <cell r="BR144">
            <v>333.08499999999998</v>
          </cell>
          <cell r="BV144">
            <v>344.83</v>
          </cell>
          <cell r="CZ144">
            <v>19.5016</v>
          </cell>
          <cell r="DU144">
            <v>0.31909736685859103</v>
          </cell>
          <cell r="EJ144">
            <v>344.83</v>
          </cell>
          <cell r="EK144">
            <v>0.31909736685859103</v>
          </cell>
          <cell r="EQ144">
            <v>331.02937727792488</v>
          </cell>
          <cell r="EV144">
            <v>0.31909736685859103</v>
          </cell>
          <cell r="EW144">
            <v>34.394447461665926</v>
          </cell>
          <cell r="EX144">
            <v>1.4607668232524684</v>
          </cell>
          <cell r="EY144">
            <v>0.46612684689425149</v>
          </cell>
          <cell r="FA144">
            <v>1.0656508787526018</v>
          </cell>
          <cell r="FB144">
            <v>43.17962823825502</v>
          </cell>
          <cell r="FC144">
            <v>0.54517448043190564</v>
          </cell>
          <cell r="FZ144">
            <v>1</v>
          </cell>
          <cell r="GB144">
            <v>1</v>
          </cell>
          <cell r="GC144">
            <v>0</v>
          </cell>
          <cell r="GD144">
            <v>1</v>
          </cell>
          <cell r="GE144">
            <v>1</v>
          </cell>
          <cell r="GF144">
            <v>1</v>
          </cell>
        </row>
        <row r="145">
          <cell r="BJ145">
            <v>9.5250000000000004</v>
          </cell>
          <cell r="BM145">
            <v>142.51147849617124</v>
          </cell>
          <cell r="BN145" t="str">
            <v>r.-ass.</v>
          </cell>
          <cell r="BP145">
            <v>190.35499999999999</v>
          </cell>
          <cell r="BR145">
            <v>333.08499999999998</v>
          </cell>
          <cell r="BV145">
            <v>344.83</v>
          </cell>
          <cell r="CZ145">
            <v>21.0444</v>
          </cell>
          <cell r="DU145">
            <v>6.9050112945086617E-2</v>
          </cell>
          <cell r="EJ145">
            <v>344.83</v>
          </cell>
          <cell r="EK145">
            <v>6.9050112945086617E-2</v>
          </cell>
          <cell r="EQ145">
            <v>334.27464281714515</v>
          </cell>
          <cell r="EV145">
            <v>6.9050112945086617E-2</v>
          </cell>
          <cell r="EW145">
            <v>15.234718349690835</v>
          </cell>
          <cell r="EX145">
            <v>3.671816382601349</v>
          </cell>
          <cell r="EY145">
            <v>0.25353933593224254</v>
          </cell>
          <cell r="FA145">
            <v>3.1519177178548889</v>
          </cell>
          <cell r="FB145">
            <v>17.602523697530408</v>
          </cell>
          <cell r="FC145">
            <v>0.6040274799851939</v>
          </cell>
          <cell r="FZ145">
            <v>1</v>
          </cell>
          <cell r="GB145">
            <v>1</v>
          </cell>
          <cell r="GC145">
            <v>1</v>
          </cell>
          <cell r="GD145">
            <v>1</v>
          </cell>
          <cell r="GE145">
            <v>1</v>
          </cell>
          <cell r="GF145">
            <v>1</v>
          </cell>
        </row>
        <row r="146">
          <cell r="BJ146">
            <v>6.25</v>
          </cell>
          <cell r="BM146">
            <v>61.359231515425648</v>
          </cell>
          <cell r="BN146" t="str">
            <v>r.-ass.</v>
          </cell>
          <cell r="BP146">
            <v>190.35499999999999</v>
          </cell>
          <cell r="BR146">
            <v>349.46</v>
          </cell>
          <cell r="BV146">
            <v>358.54</v>
          </cell>
          <cell r="CZ146">
            <v>21.128</v>
          </cell>
          <cell r="DU146">
            <v>3.0789681123058972E-2</v>
          </cell>
          <cell r="EJ146">
            <v>358.54</v>
          </cell>
          <cell r="EK146">
            <v>3.0789681123058972E-2</v>
          </cell>
          <cell r="EQ146">
            <v>334.43676306882872</v>
          </cell>
          <cell r="EV146">
            <v>3.0789681123058972E-2</v>
          </cell>
          <cell r="EW146">
            <v>10.106003757958812</v>
          </cell>
          <cell r="EX146">
            <v>5.6105626873987706</v>
          </cell>
          <cell r="EY146">
            <v>0.17274743606594095</v>
          </cell>
          <cell r="FA146">
            <v>4.5017564952531206</v>
          </cell>
          <cell r="FB146">
            <v>12.524073481194367</v>
          </cell>
          <cell r="FC146">
            <v>0.52381404497463524</v>
          </cell>
          <cell r="FZ146">
            <v>1</v>
          </cell>
          <cell r="GB146">
            <v>0</v>
          </cell>
          <cell r="GC146">
            <v>1</v>
          </cell>
          <cell r="GD146">
            <v>1</v>
          </cell>
          <cell r="GE146">
            <v>1</v>
          </cell>
          <cell r="GF146">
            <v>1</v>
          </cell>
        </row>
        <row r="147">
          <cell r="BJ147">
            <v>9.5250000000000004</v>
          </cell>
          <cell r="BM147">
            <v>142.51147849617124</v>
          </cell>
          <cell r="BN147" t="str">
            <v>r.-ass.</v>
          </cell>
          <cell r="BP147">
            <v>190.35499999999999</v>
          </cell>
          <cell r="BR147">
            <v>333.08499999999998</v>
          </cell>
          <cell r="BV147">
            <v>344.83</v>
          </cell>
          <cell r="CZ147">
            <v>18.346399999999999</v>
          </cell>
          <cell r="DU147">
            <v>7.9204541319364052E-2</v>
          </cell>
          <cell r="EJ147">
            <v>344.83</v>
          </cell>
          <cell r="EK147">
            <v>7.9204541319364052E-2</v>
          </cell>
          <cell r="EQ147">
            <v>328.23701569991846</v>
          </cell>
          <cell r="EV147">
            <v>7.9204541319364052E-2</v>
          </cell>
          <cell r="EW147">
            <v>16.345750082116322</v>
          </cell>
          <cell r="EX147">
            <v>3.4096244195598167</v>
          </cell>
          <cell r="EY147">
            <v>0.27005773822253815</v>
          </cell>
          <cell r="FA147">
            <v>3.068281443091204</v>
          </cell>
          <cell r="FB147">
            <v>18.051583824971662</v>
          </cell>
          <cell r="FC147">
            <v>0.65989111616330942</v>
          </cell>
          <cell r="FZ147">
            <v>1</v>
          </cell>
          <cell r="GB147">
            <v>1</v>
          </cell>
          <cell r="GC147">
            <v>1</v>
          </cell>
          <cell r="GD147">
            <v>1</v>
          </cell>
          <cell r="GE147">
            <v>1</v>
          </cell>
          <cell r="GF147">
            <v>1</v>
          </cell>
        </row>
        <row r="148">
          <cell r="BJ148">
            <v>9.5250000000000004</v>
          </cell>
          <cell r="BM148">
            <v>142.51147849617124</v>
          </cell>
          <cell r="BN148" t="str">
            <v>r.-ass.</v>
          </cell>
          <cell r="BP148">
            <v>101.523</v>
          </cell>
          <cell r="BR148">
            <v>333.08499999999998</v>
          </cell>
          <cell r="BV148">
            <v>344.83</v>
          </cell>
          <cell r="CZ148">
            <v>19.5472</v>
          </cell>
          <cell r="DU148">
            <v>0.13938506145997534</v>
          </cell>
          <cell r="EJ148">
            <v>344.83</v>
          </cell>
          <cell r="EK148">
            <v>0.13938506145997534</v>
          </cell>
          <cell r="EQ148">
            <v>331.13274808588847</v>
          </cell>
          <cell r="EV148">
            <v>0.13938506145997534</v>
          </cell>
          <cell r="EW148">
            <v>21.921942529235068</v>
          </cell>
          <cell r="EX148">
            <v>2.4848279573210865</v>
          </cell>
          <cell r="EY148">
            <v>0.34634789754866463</v>
          </cell>
          <cell r="FA148">
            <v>1.9402952051107019</v>
          </cell>
          <cell r="FB148">
            <v>27.265921737872141</v>
          </cell>
          <cell r="FC148">
            <v>0.53130747358855301</v>
          </cell>
          <cell r="FZ148">
            <v>1</v>
          </cell>
          <cell r="GB148">
            <v>1</v>
          </cell>
          <cell r="GC148">
            <v>1</v>
          </cell>
          <cell r="GD148">
            <v>1</v>
          </cell>
          <cell r="GE148">
            <v>1</v>
          </cell>
          <cell r="GF148">
            <v>1</v>
          </cell>
        </row>
        <row r="149">
          <cell r="BJ149">
            <v>9.5250000000000004</v>
          </cell>
          <cell r="BM149">
            <v>142.51147849617124</v>
          </cell>
          <cell r="BN149" t="str">
            <v>r.-ass.</v>
          </cell>
          <cell r="BP149">
            <v>63.5</v>
          </cell>
          <cell r="BR149">
            <v>333.08499999999998</v>
          </cell>
          <cell r="BV149">
            <v>344.83</v>
          </cell>
          <cell r="CZ149">
            <v>23.141999999999999</v>
          </cell>
          <cell r="DU149">
            <v>0.18823076858830909</v>
          </cell>
          <cell r="EJ149">
            <v>344.83</v>
          </cell>
          <cell r="EK149">
            <v>0.18823076858830909</v>
          </cell>
          <cell r="EQ149">
            <v>337.98274102665789</v>
          </cell>
          <cell r="EV149">
            <v>0.18823076858830909</v>
          </cell>
          <cell r="EW149">
            <v>25.712502630327656</v>
          </cell>
          <cell r="EX149">
            <v>2.0766867185068087</v>
          </cell>
          <cell r="EY149">
            <v>0.3908963371416701</v>
          </cell>
          <cell r="FA149">
            <v>1.3725202548996234</v>
          </cell>
          <cell r="FB149">
            <v>36.076583047819142</v>
          </cell>
          <cell r="FC149">
            <v>0.43425769680818194</v>
          </cell>
          <cell r="FZ149">
            <v>1</v>
          </cell>
          <cell r="GB149">
            <v>1</v>
          </cell>
          <cell r="GC149">
            <v>1</v>
          </cell>
          <cell r="GD149">
            <v>1</v>
          </cell>
          <cell r="GE149">
            <v>1</v>
          </cell>
          <cell r="GF149">
            <v>1</v>
          </cell>
        </row>
        <row r="150">
          <cell r="BJ150">
            <v>9.5250000000000004</v>
          </cell>
          <cell r="BM150">
            <v>142.51147849617124</v>
          </cell>
          <cell r="BN150" t="str">
            <v>r.-ass.</v>
          </cell>
          <cell r="BP150">
            <v>190.35499999999999</v>
          </cell>
          <cell r="BR150">
            <v>333.08499999999998</v>
          </cell>
          <cell r="BV150">
            <v>344.83</v>
          </cell>
          <cell r="CZ150">
            <v>22.252800000000001</v>
          </cell>
          <cell r="DU150">
            <v>6.5300465418355463E-2</v>
          </cell>
          <cell r="EJ150">
            <v>344.83</v>
          </cell>
          <cell r="EK150">
            <v>6.5300465418355463E-2</v>
          </cell>
          <cell r="EQ150">
            <v>336.49769077022313</v>
          </cell>
          <cell r="EV150">
            <v>6.5300465418355463E-2</v>
          </cell>
          <cell r="EW150">
            <v>14.805558805248413</v>
          </cell>
          <cell r="EX150">
            <v>3.7833618037157617</v>
          </cell>
          <cell r="EY150">
            <v>0.24705528662866805</v>
          </cell>
          <cell r="FA150">
            <v>2.774242082618418</v>
          </cell>
          <cell r="FB150">
            <v>19.822144800856677</v>
          </cell>
          <cell r="FC150">
            <v>0.45430417348487695</v>
          </cell>
          <cell r="FZ150">
            <v>1</v>
          </cell>
          <cell r="GB150">
            <v>1</v>
          </cell>
          <cell r="GC150">
            <v>1</v>
          </cell>
          <cell r="GD150">
            <v>1</v>
          </cell>
          <cell r="GE150">
            <v>1</v>
          </cell>
          <cell r="GF150">
            <v>1</v>
          </cell>
        </row>
        <row r="151">
          <cell r="BJ151">
            <v>6.25</v>
          </cell>
          <cell r="BM151">
            <v>61.359231515425648</v>
          </cell>
          <cell r="BN151" t="str">
            <v>r.-ass.</v>
          </cell>
          <cell r="BP151">
            <v>190.35499999999999</v>
          </cell>
          <cell r="BR151">
            <v>349.46</v>
          </cell>
          <cell r="BV151">
            <v>358.54</v>
          </cell>
          <cell r="CZ151">
            <v>11.529199999999999</v>
          </cell>
          <cell r="DU151">
            <v>5.6424069559725745E-2</v>
          </cell>
          <cell r="EJ151">
            <v>358.54</v>
          </cell>
          <cell r="EK151">
            <v>5.6424069559725745E-2</v>
          </cell>
          <cell r="EQ151">
            <v>300.23010805024711</v>
          </cell>
          <cell r="EV151">
            <v>5.6424069559725745E-2</v>
          </cell>
          <cell r="EW151">
            <v>13.741247763970049</v>
          </cell>
          <cell r="EX151">
            <v>4.0893682796561945</v>
          </cell>
          <cell r="EY151">
            <v>0.23073880026665713</v>
          </cell>
          <cell r="FA151">
            <v>4.8705636698990062</v>
          </cell>
          <cell r="FB151">
            <v>11.602447921213212</v>
          </cell>
          <cell r="FC151">
            <v>1.1159503033128491</v>
          </cell>
          <cell r="FZ151">
            <v>1</v>
          </cell>
          <cell r="GB151">
            <v>1</v>
          </cell>
          <cell r="GC151">
            <v>1</v>
          </cell>
          <cell r="GD151">
            <v>0</v>
          </cell>
          <cell r="GE151">
            <v>1</v>
          </cell>
          <cell r="GF151">
            <v>0</v>
          </cell>
        </row>
        <row r="152">
          <cell r="BJ152">
            <v>9.5250000000000004</v>
          </cell>
          <cell r="BM152">
            <v>142.51147849617124</v>
          </cell>
          <cell r="BN152" t="str">
            <v>r.-ass.</v>
          </cell>
          <cell r="BP152">
            <v>190.35499999999999</v>
          </cell>
          <cell r="BR152">
            <v>333.08499999999998</v>
          </cell>
          <cell r="BV152">
            <v>344.83</v>
          </cell>
          <cell r="CZ152">
            <v>10.381600000000001</v>
          </cell>
          <cell r="DU152">
            <v>0.13997054373714846</v>
          </cell>
          <cell r="EJ152">
            <v>344.83</v>
          </cell>
          <cell r="EK152">
            <v>0.13997054373714846</v>
          </cell>
          <cell r="EQ152">
            <v>291.87464086522141</v>
          </cell>
          <cell r="EV152">
            <v>0.13997054373714846</v>
          </cell>
          <cell r="EW152">
            <v>21.970327707746584</v>
          </cell>
          <cell r="EX152">
            <v>2.4787820258057169</v>
          </cell>
          <cell r="EY152">
            <v>0.34695646795789653</v>
          </cell>
          <cell r="FA152">
            <v>2.5082732210887562</v>
          </cell>
          <cell r="FB152">
            <v>21.736213349573223</v>
          </cell>
          <cell r="FC152">
            <v>0.81646884705249401</v>
          </cell>
          <cell r="FZ152">
            <v>1</v>
          </cell>
          <cell r="GB152">
            <v>1</v>
          </cell>
          <cell r="GC152">
            <v>1</v>
          </cell>
          <cell r="GD152">
            <v>0</v>
          </cell>
          <cell r="GE152">
            <v>1</v>
          </cell>
          <cell r="GF152">
            <v>0</v>
          </cell>
        </row>
        <row r="153">
          <cell r="BJ153">
            <v>9.5250000000000004</v>
          </cell>
          <cell r="BM153">
            <v>142.51147849617124</v>
          </cell>
          <cell r="BN153" t="str">
            <v>r.-ass.</v>
          </cell>
          <cell r="BP153">
            <v>101.523</v>
          </cell>
          <cell r="BR153">
            <v>333.08499999999998</v>
          </cell>
          <cell r="BV153">
            <v>344.83</v>
          </cell>
          <cell r="CZ153">
            <v>10.191600000000001</v>
          </cell>
          <cell r="DU153">
            <v>0.26733659811711896</v>
          </cell>
          <cell r="EJ153">
            <v>344.83</v>
          </cell>
          <cell r="EK153">
            <v>0.26733659811711896</v>
          </cell>
          <cell r="EQ153">
            <v>290.30908353242677</v>
          </cell>
          <cell r="EV153">
            <v>0.26733659811711896</v>
          </cell>
          <cell r="EW153">
            <v>31.134312857790231</v>
          </cell>
          <cell r="EX153">
            <v>1.6554765773529247</v>
          </cell>
          <cell r="EY153">
            <v>0.44256947645210243</v>
          </cell>
          <cell r="FA153">
            <v>1.7932856399217589</v>
          </cell>
          <cell r="FB153">
            <v>29.145595580308758</v>
          </cell>
          <cell r="FC153">
            <v>0.90164579935935874</v>
          </cell>
          <cell r="FZ153">
            <v>1</v>
          </cell>
          <cell r="GB153">
            <v>1</v>
          </cell>
          <cell r="GC153">
            <v>1</v>
          </cell>
          <cell r="GD153">
            <v>1</v>
          </cell>
          <cell r="GE153">
            <v>1</v>
          </cell>
          <cell r="GF153">
            <v>1</v>
          </cell>
        </row>
        <row r="154">
          <cell r="BJ154">
            <v>9.5250000000000004</v>
          </cell>
          <cell r="BM154">
            <v>142.51147849617124</v>
          </cell>
          <cell r="BN154" t="str">
            <v>r.-ass.</v>
          </cell>
          <cell r="BP154">
            <v>76.2</v>
          </cell>
          <cell r="BR154">
            <v>333.08499999999998</v>
          </cell>
          <cell r="BV154">
            <v>344.83</v>
          </cell>
          <cell r="CZ154">
            <v>12.9732</v>
          </cell>
          <cell r="DU154">
            <v>0.27980994451835633</v>
          </cell>
          <cell r="EJ154">
            <v>344.83</v>
          </cell>
          <cell r="EK154">
            <v>0.27980994451835633</v>
          </cell>
          <cell r="EQ154">
            <v>308.63582579887105</v>
          </cell>
          <cell r="EV154">
            <v>0.27980994451835633</v>
          </cell>
          <cell r="EW154">
            <v>31.935931883975751</v>
          </cell>
          <cell r="EX154">
            <v>1.6043236568411685</v>
          </cell>
          <cell r="EY154">
            <v>0.4489057134102139</v>
          </cell>
          <cell r="FA154">
            <v>1.5474066656985122</v>
          </cell>
          <cell r="FB154">
            <v>32.872263416077885</v>
          </cell>
          <cell r="FC154">
            <v>0.75984458543915434</v>
          </cell>
          <cell r="FZ154">
            <v>1</v>
          </cell>
          <cell r="GB154">
            <v>1</v>
          </cell>
          <cell r="GC154">
            <v>1</v>
          </cell>
          <cell r="GD154">
            <v>1</v>
          </cell>
          <cell r="GE154">
            <v>1</v>
          </cell>
          <cell r="GF154">
            <v>1</v>
          </cell>
        </row>
        <row r="155">
          <cell r="BJ155">
            <v>9.5250000000000004</v>
          </cell>
          <cell r="BM155">
            <v>142.51147849617124</v>
          </cell>
          <cell r="BN155" t="str">
            <v>r.-ass.</v>
          </cell>
          <cell r="BP155">
            <v>190.35499999999999</v>
          </cell>
          <cell r="BR155">
            <v>333.08499999999998</v>
          </cell>
          <cell r="BV155">
            <v>344.83</v>
          </cell>
          <cell r="CZ155">
            <v>34.146799999999999</v>
          </cell>
          <cell r="DU155">
            <v>4.2555032883361862E-2</v>
          </cell>
          <cell r="EJ155">
            <v>344.83</v>
          </cell>
          <cell r="EK155">
            <v>4.2555032883361862E-2</v>
          </cell>
          <cell r="EQ155">
            <v>349.83145945076757</v>
          </cell>
          <cell r="EV155">
            <v>4.2555032883361862E-2</v>
          </cell>
          <cell r="EW155">
            <v>11.904949454656034</v>
          </cell>
          <cell r="EX155">
            <v>4.7433093026086839</v>
          </cell>
          <cell r="EY155">
            <v>0.20185168334846876</v>
          </cell>
          <cell r="FA155">
            <v>3.6539658060828177</v>
          </cell>
          <cell r="FB155">
            <v>15.305661268399607</v>
          </cell>
          <cell r="FC155">
            <v>0.48858168985725536</v>
          </cell>
          <cell r="FZ155">
            <v>1</v>
          </cell>
          <cell r="GB155">
            <v>1</v>
          </cell>
          <cell r="GC155">
            <v>1</v>
          </cell>
          <cell r="GD155">
            <v>1</v>
          </cell>
          <cell r="GE155">
            <v>1</v>
          </cell>
          <cell r="GF155">
            <v>1</v>
          </cell>
        </row>
        <row r="156">
          <cell r="BJ156">
            <v>9.5250000000000004</v>
          </cell>
          <cell r="BM156">
            <v>142.51147849617124</v>
          </cell>
          <cell r="BN156" t="str">
            <v>r.-ass.</v>
          </cell>
          <cell r="BP156">
            <v>190.35499999999999</v>
          </cell>
          <cell r="BR156">
            <v>333.08499999999998</v>
          </cell>
          <cell r="BV156">
            <v>456.45</v>
          </cell>
          <cell r="CZ156">
            <v>19.919600000000003</v>
          </cell>
          <cell r="DU156">
            <v>9.6562499165251794E-2</v>
          </cell>
          <cell r="EJ156">
            <v>456.45</v>
          </cell>
          <cell r="EK156">
            <v>9.6562499165251794E-2</v>
          </cell>
          <cell r="EQ156">
            <v>331.95899514221082</v>
          </cell>
          <cell r="EV156">
            <v>9.6562499165251794E-2</v>
          </cell>
          <cell r="EW156">
            <v>18.10413765509939</v>
          </cell>
          <cell r="EX156">
            <v>3.0587558168565514</v>
          </cell>
          <cell r="EY156">
            <v>0.29536110601191984</v>
          </cell>
          <cell r="FA156">
            <v>2.9354928295192928</v>
          </cell>
          <cell r="FB156">
            <v>18.811835930127348</v>
          </cell>
          <cell r="FC156">
            <v>0.74292237083199941</v>
          </cell>
          <cell r="FZ156">
            <v>1</v>
          </cell>
          <cell r="GB156">
            <v>1</v>
          </cell>
          <cell r="GC156">
            <v>1</v>
          </cell>
          <cell r="GD156">
            <v>0</v>
          </cell>
          <cell r="GE156">
            <v>1</v>
          </cell>
          <cell r="GF156">
            <v>0</v>
          </cell>
        </row>
        <row r="157">
          <cell r="BJ157">
            <v>9.5250000000000004</v>
          </cell>
          <cell r="BM157">
            <v>142.51147849617124</v>
          </cell>
          <cell r="BN157" t="str">
            <v>r.-ass.</v>
          </cell>
          <cell r="BP157">
            <v>126.9</v>
          </cell>
          <cell r="BR157">
            <v>333.08499999999998</v>
          </cell>
          <cell r="BV157">
            <v>456.45</v>
          </cell>
          <cell r="CZ157">
            <v>20.337600000000002</v>
          </cell>
          <cell r="DU157">
            <v>0.1418704923414166</v>
          </cell>
          <cell r="EJ157">
            <v>456.45</v>
          </cell>
          <cell r="EK157">
            <v>0.1418704923414166</v>
          </cell>
          <cell r="EQ157">
            <v>332.84988547820785</v>
          </cell>
          <cell r="EV157">
            <v>0.1418704923414166</v>
          </cell>
          <cell r="EW157">
            <v>22.126762361219473</v>
          </cell>
          <cell r="EX157">
            <v>2.4594068599070757</v>
          </cell>
          <cell r="EY157">
            <v>0.34891726208287427</v>
          </cell>
          <cell r="FA157">
            <v>2.2506158727455357</v>
          </cell>
          <cell r="FB157">
            <v>23.956669783620246</v>
          </cell>
          <cell r="FC157">
            <v>0.68838647791563023</v>
          </cell>
          <cell r="FZ157">
            <v>1</v>
          </cell>
          <cell r="GB157">
            <v>1</v>
          </cell>
          <cell r="GC157">
            <v>1</v>
          </cell>
          <cell r="GD157">
            <v>0</v>
          </cell>
          <cell r="GE157">
            <v>1</v>
          </cell>
          <cell r="GF157">
            <v>0</v>
          </cell>
        </row>
        <row r="158">
          <cell r="BJ158">
            <v>9.5250000000000004</v>
          </cell>
          <cell r="BM158">
            <v>142.51147849617124</v>
          </cell>
          <cell r="BN158" t="str">
            <v>r.-ass.</v>
          </cell>
          <cell r="BP158">
            <v>76.2</v>
          </cell>
          <cell r="BR158">
            <v>333.08499999999998</v>
          </cell>
          <cell r="BV158">
            <v>456.45</v>
          </cell>
          <cell r="CZ158">
            <v>19.866399999999999</v>
          </cell>
          <cell r="DU158">
            <v>0.24186846728530484</v>
          </cell>
          <cell r="EJ158">
            <v>456.45</v>
          </cell>
          <cell r="EK158">
            <v>0.24186846728530484</v>
          </cell>
          <cell r="EQ158">
            <v>331.84288189692705</v>
          </cell>
          <cell r="EV158">
            <v>0.24186846728530484</v>
          </cell>
          <cell r="EW158">
            <v>29.459041264327215</v>
          </cell>
          <cell r="EX158">
            <v>1.7704458739790716</v>
          </cell>
          <cell r="EY158">
            <v>0.42821502995090999</v>
          </cell>
          <cell r="FA158">
            <v>1.510856359138296</v>
          </cell>
          <cell r="FB158">
            <v>33.499630574892421</v>
          </cell>
          <cell r="FC158">
            <v>0.63518276660730011</v>
          </cell>
          <cell r="FZ158">
            <v>1</v>
          </cell>
          <cell r="GB158">
            <v>1</v>
          </cell>
          <cell r="GC158">
            <v>1</v>
          </cell>
          <cell r="GD158">
            <v>1</v>
          </cell>
          <cell r="GE158">
            <v>1</v>
          </cell>
          <cell r="GF158">
            <v>1</v>
          </cell>
        </row>
        <row r="159">
          <cell r="BJ159">
            <v>6.25</v>
          </cell>
          <cell r="BM159">
            <v>61.359231515425648</v>
          </cell>
          <cell r="BN159" t="str">
            <v>r.-ass.</v>
          </cell>
          <cell r="BP159">
            <v>190.35499999999999</v>
          </cell>
          <cell r="BR159">
            <v>349.46</v>
          </cell>
          <cell r="BV159">
            <v>358.54</v>
          </cell>
          <cell r="CZ159">
            <v>21.439599999999999</v>
          </cell>
          <cell r="DU159">
            <v>3.0342188416201329E-2</v>
          </cell>
          <cell r="EJ159">
            <v>358.54</v>
          </cell>
          <cell r="EK159">
            <v>3.0342188416201329E-2</v>
          </cell>
          <cell r="EQ159">
            <v>335.02971517655749</v>
          </cell>
          <cell r="EV159">
            <v>3.0342188416201329E-2</v>
          </cell>
          <cell r="EW159">
            <v>10.03152996554936</v>
          </cell>
          <cell r="EX159">
            <v>5.6530887005636776</v>
          </cell>
          <cell r="EY159">
            <v>0.17152708248600185</v>
          </cell>
          <cell r="FA159">
            <v>8.2386132852097802</v>
          </cell>
          <cell r="FB159">
            <v>6.9206866567883605</v>
          </cell>
          <cell r="FC159">
            <v>1.6718484857014619</v>
          </cell>
          <cell r="FZ159">
            <v>1</v>
          </cell>
          <cell r="GB159">
            <v>0</v>
          </cell>
          <cell r="GC159">
            <v>1</v>
          </cell>
          <cell r="GD159">
            <v>1</v>
          </cell>
          <cell r="GE159">
            <v>1</v>
          </cell>
          <cell r="GF159">
            <v>1</v>
          </cell>
        </row>
        <row r="160">
          <cell r="BJ160">
            <v>9.5250000000000004</v>
          </cell>
          <cell r="BM160">
            <v>142.51147849617124</v>
          </cell>
          <cell r="BN160" t="str">
            <v>r.-ass.</v>
          </cell>
          <cell r="BP160">
            <v>190.35499999999999</v>
          </cell>
          <cell r="BR160">
            <v>333.08499999999998</v>
          </cell>
          <cell r="BV160">
            <v>344.83</v>
          </cell>
          <cell r="CZ160">
            <v>23.111599999999999</v>
          </cell>
          <cell r="DU160">
            <v>6.2873976568544834E-2</v>
          </cell>
          <cell r="EJ160">
            <v>344.83</v>
          </cell>
          <cell r="EK160">
            <v>6.2873976568544834E-2</v>
          </cell>
          <cell r="EQ160">
            <v>337.93389219218182</v>
          </cell>
          <cell r="EV160">
            <v>6.2873976568544834E-2</v>
          </cell>
          <cell r="EW160">
            <v>14.521710575812362</v>
          </cell>
          <cell r="EX160">
            <v>3.8606775901948476</v>
          </cell>
          <cell r="EY160">
            <v>0.24273615234461698</v>
          </cell>
          <cell r="FA160">
            <v>3.0604755331000475</v>
          </cell>
          <cell r="FB160">
            <v>18.094627942747028</v>
          </cell>
          <cell r="FC160">
            <v>0.52142699005148074</v>
          </cell>
          <cell r="FZ160">
            <v>1</v>
          </cell>
          <cell r="GB160">
            <v>1</v>
          </cell>
          <cell r="GC160">
            <v>1</v>
          </cell>
          <cell r="GD160">
            <v>1</v>
          </cell>
          <cell r="GE160">
            <v>1</v>
          </cell>
          <cell r="GF160">
            <v>1</v>
          </cell>
        </row>
        <row r="161">
          <cell r="BJ161">
            <v>9.5250000000000004</v>
          </cell>
          <cell r="BM161">
            <v>142.51147849617124</v>
          </cell>
          <cell r="BN161" t="str">
            <v>r.-ass.</v>
          </cell>
          <cell r="BP161">
            <v>63.5</v>
          </cell>
          <cell r="BR161">
            <v>333.08499999999998</v>
          </cell>
          <cell r="BV161">
            <v>344.83</v>
          </cell>
          <cell r="CZ161">
            <v>24.738</v>
          </cell>
          <cell r="DU161">
            <v>0.17608684803422464</v>
          </cell>
          <cell r="EJ161">
            <v>344.83</v>
          </cell>
          <cell r="EK161">
            <v>0.17608684803422464</v>
          </cell>
          <cell r="EQ161">
            <v>340.37535088707506</v>
          </cell>
          <cell r="EV161">
            <v>0.17608684803422464</v>
          </cell>
          <cell r="EW161">
            <v>24.811042854310795</v>
          </cell>
          <cell r="EX161">
            <v>2.1631032906268781</v>
          </cell>
          <cell r="EY161">
            <v>0.38089404041894637</v>
          </cell>
          <cell r="FA161">
            <v>1.6703728093323722</v>
          </cell>
          <cell r="FB161">
            <v>30.907638982327196</v>
          </cell>
          <cell r="FC161">
            <v>0.5339157946962183</v>
          </cell>
          <cell r="FZ161">
            <v>1</v>
          </cell>
          <cell r="GB161">
            <v>1</v>
          </cell>
          <cell r="GC161">
            <v>1</v>
          </cell>
          <cell r="GD161">
            <v>1</v>
          </cell>
          <cell r="GE161">
            <v>1</v>
          </cell>
          <cell r="GF161">
            <v>1</v>
          </cell>
        </row>
        <row r="162">
          <cell r="BJ162">
            <v>6</v>
          </cell>
          <cell r="BM162">
            <v>56.548667764616276</v>
          </cell>
          <cell r="BN162" t="str">
            <v>r.-ass.</v>
          </cell>
          <cell r="BP162">
            <v>250</v>
          </cell>
          <cell r="BR162">
            <v>320</v>
          </cell>
          <cell r="BV162">
            <v>320</v>
          </cell>
          <cell r="CZ162">
            <v>15.120000000000003</v>
          </cell>
          <cell r="DU162">
            <v>3.9893240045584671E-2</v>
          </cell>
          <cell r="EJ162">
            <v>317.89</v>
          </cell>
          <cell r="EK162">
            <v>3.9630193994034092E-2</v>
          </cell>
          <cell r="EQ162">
            <v>321.2294533062277</v>
          </cell>
          <cell r="EV162">
            <v>3.9893240045584671E-2</v>
          </cell>
          <cell r="EW162">
            <v>11.521341463471707</v>
          </cell>
          <cell r="EX162">
            <v>4.9058030477620242</v>
          </cell>
          <cell r="EY162">
            <v>0.19570837860073131</v>
          </cell>
          <cell r="FA162">
            <v>5.1952524039407582</v>
          </cell>
          <cell r="FB162">
            <v>10.895236645241345</v>
          </cell>
          <cell r="FC162">
            <v>0.88741983364374488</v>
          </cell>
          <cell r="FZ162">
            <v>1</v>
          </cell>
          <cell r="GB162">
            <v>1</v>
          </cell>
          <cell r="GC162">
            <v>1</v>
          </cell>
          <cell r="GD162">
            <v>0</v>
          </cell>
          <cell r="GE162">
            <v>1</v>
          </cell>
          <cell r="GF162">
            <v>0</v>
          </cell>
        </row>
        <row r="163">
          <cell r="BJ163">
            <v>6</v>
          </cell>
          <cell r="BM163">
            <v>56.548667764616276</v>
          </cell>
          <cell r="BN163" t="str">
            <v>r.-ass.</v>
          </cell>
          <cell r="BP163">
            <v>125</v>
          </cell>
          <cell r="BR163">
            <v>320</v>
          </cell>
          <cell r="BV163">
            <v>320</v>
          </cell>
          <cell r="CZ163">
            <v>18.900000000000002</v>
          </cell>
          <cell r="DU163">
            <v>6.3829184072935474E-2</v>
          </cell>
          <cell r="EJ163">
            <v>317.89</v>
          </cell>
          <cell r="EK163">
            <v>6.3408310390454553E-2</v>
          </cell>
          <cell r="EQ163">
            <v>326.50315329544065</v>
          </cell>
          <cell r="EV163">
            <v>6.3829184072935474E-2</v>
          </cell>
          <cell r="EW163">
            <v>14.634048474001101</v>
          </cell>
          <cell r="EX163">
            <v>3.8297277598558388</v>
          </cell>
          <cell r="EY163">
            <v>0.24444839813306915</v>
          </cell>
          <cell r="FA163">
            <v>3.162640605333797</v>
          </cell>
          <cell r="FB163">
            <v>17.546510335916796</v>
          </cell>
          <cell r="FC163">
            <v>0.55810957945408668</v>
          </cell>
          <cell r="FZ163">
            <v>1</v>
          </cell>
          <cell r="GB163">
            <v>1</v>
          </cell>
          <cell r="GC163">
            <v>1</v>
          </cell>
          <cell r="GD163">
            <v>1</v>
          </cell>
          <cell r="GE163">
            <v>1</v>
          </cell>
          <cell r="GF163">
            <v>1</v>
          </cell>
        </row>
        <row r="164">
          <cell r="BJ164">
            <v>8</v>
          </cell>
          <cell r="BM164">
            <v>100.53096491487338</v>
          </cell>
          <cell r="BN164" t="str">
            <v>r</v>
          </cell>
          <cell r="BP164">
            <v>200</v>
          </cell>
          <cell r="BR164">
            <v>310</v>
          </cell>
          <cell r="BV164">
            <v>480</v>
          </cell>
          <cell r="BZ164">
            <v>720</v>
          </cell>
          <cell r="CZ164">
            <v>13.5</v>
          </cell>
          <cell r="DU164">
            <v>0.14893476283684945</v>
          </cell>
          <cell r="EJ164">
            <v>317.89</v>
          </cell>
          <cell r="EK164">
            <v>9.8635149496262634E-2</v>
          </cell>
          <cell r="EQ164">
            <v>318.05688732721728</v>
          </cell>
          <cell r="EV164">
            <v>0.14893476283684945</v>
          </cell>
          <cell r="EW164">
            <v>22.700908420410283</v>
          </cell>
          <cell r="EX164">
            <v>2.3904704899559071</v>
          </cell>
          <cell r="EY164">
            <v>0.35602415549007033</v>
          </cell>
          <cell r="FA164">
            <v>3.2466271649050422</v>
          </cell>
          <cell r="FB164">
            <v>17.119458274332708</v>
          </cell>
          <cell r="FC164">
            <v>0.91064609401265562</v>
          </cell>
          <cell r="FZ164">
            <v>1</v>
          </cell>
          <cell r="GB164">
            <v>1</v>
          </cell>
          <cell r="GC164">
            <v>1</v>
          </cell>
          <cell r="GD164">
            <v>0</v>
          </cell>
          <cell r="GE164">
            <v>1</v>
          </cell>
          <cell r="GF164">
            <v>0</v>
          </cell>
        </row>
        <row r="165">
          <cell r="BJ165">
            <v>8</v>
          </cell>
          <cell r="BM165">
            <v>100.53096491487338</v>
          </cell>
          <cell r="BN165" t="str">
            <v>r</v>
          </cell>
          <cell r="BP165">
            <v>160</v>
          </cell>
          <cell r="BR165">
            <v>310</v>
          </cell>
          <cell r="BV165">
            <v>480</v>
          </cell>
          <cell r="BZ165">
            <v>720</v>
          </cell>
          <cell r="CZ165">
            <v>23.544000000000004</v>
          </cell>
          <cell r="DU165">
            <v>0.10674796648283358</v>
          </cell>
          <cell r="EJ165">
            <v>317.89</v>
          </cell>
          <cell r="EK165">
            <v>7.0696064719224919E-2</v>
          </cell>
          <cell r="EQ165">
            <v>318.30034998129577</v>
          </cell>
          <cell r="EV165">
            <v>0.10674796648283358</v>
          </cell>
          <cell r="EW165">
            <v>19.069999574727543</v>
          </cell>
          <cell r="EX165">
            <v>2.8927253503822885</v>
          </cell>
          <cell r="EY165">
            <v>0.30879254874665157</v>
          </cell>
          <cell r="FA165">
            <v>3.5783890000579923</v>
          </cell>
          <cell r="FB165">
            <v>15.61330565262924</v>
          </cell>
          <cell r="FC165">
            <v>0.78075986396443331</v>
          </cell>
          <cell r="FZ165">
            <v>1</v>
          </cell>
          <cell r="GB165">
            <v>1</v>
          </cell>
          <cell r="GC165">
            <v>1</v>
          </cell>
          <cell r="GD165">
            <v>0</v>
          </cell>
          <cell r="GE165">
            <v>1</v>
          </cell>
          <cell r="GF165">
            <v>0</v>
          </cell>
        </row>
        <row r="166">
          <cell r="BJ166">
            <v>8</v>
          </cell>
          <cell r="BM166">
            <v>100.53096491487338</v>
          </cell>
          <cell r="BN166" t="str">
            <v>r</v>
          </cell>
          <cell r="BP166">
            <v>125</v>
          </cell>
          <cell r="BR166">
            <v>310</v>
          </cell>
          <cell r="BV166">
            <v>480</v>
          </cell>
          <cell r="BZ166">
            <v>720</v>
          </cell>
          <cell r="CZ166">
            <v>14.850000000000001</v>
          </cell>
          <cell r="DU166">
            <v>0.21663238230814463</v>
          </cell>
          <cell r="EJ166">
            <v>317.89</v>
          </cell>
          <cell r="EK166">
            <v>0.14346930835820018</v>
          </cell>
          <cell r="EQ166">
            <v>302.10160329063098</v>
          </cell>
          <cell r="EV166">
            <v>0.21663238230814463</v>
          </cell>
          <cell r="EW166">
            <v>27.738561935929329</v>
          </cell>
          <cell r="EX166">
            <v>1.9016085427267126</v>
          </cell>
          <cell r="EY166">
            <v>0.411949988828407</v>
          </cell>
          <cell r="FA166">
            <v>2.8807812442362595</v>
          </cell>
          <cell r="FB166">
            <v>19.143322605548562</v>
          </cell>
          <cell r="FC166">
            <v>1.067285467435547</v>
          </cell>
          <cell r="FZ166">
            <v>1</v>
          </cell>
          <cell r="GB166">
            <v>1</v>
          </cell>
          <cell r="GC166">
            <v>1</v>
          </cell>
          <cell r="GD166">
            <v>0</v>
          </cell>
          <cell r="GE166">
            <v>1</v>
          </cell>
          <cell r="GF166">
            <v>0</v>
          </cell>
        </row>
        <row r="167">
          <cell r="BN167">
            <v>0</v>
          </cell>
          <cell r="BP167">
            <v>205</v>
          </cell>
          <cell r="BR167">
            <v>305</v>
          </cell>
          <cell r="BV167">
            <v>435</v>
          </cell>
          <cell r="CZ167">
            <v>17.054400000000001</v>
          </cell>
          <cell r="DU167">
            <v>0.10712777934140162</v>
          </cell>
          <cell r="EK167">
            <v>0</v>
          </cell>
          <cell r="EQ167">
            <v>305</v>
          </cell>
          <cell r="EV167">
            <v>0.10712777934140162</v>
          </cell>
          <cell r="EW167">
            <v>19.105208750093773</v>
          </cell>
          <cell r="EX167">
            <v>2.8869788645883516</v>
          </cell>
          <cell r="EY167">
            <v>0.30927563476891112</v>
          </cell>
          <cell r="FA167">
            <v>0</v>
          </cell>
          <cell r="FB167" t="str">
            <v xml:space="preserve"> </v>
          </cell>
          <cell r="FC167" t="str">
            <v xml:space="preserve"> </v>
          </cell>
          <cell r="FZ167">
            <v>0</v>
          </cell>
          <cell r="GB167">
            <v>0</v>
          </cell>
          <cell r="GC167">
            <v>1</v>
          </cell>
          <cell r="GD167">
            <v>1</v>
          </cell>
          <cell r="GE167">
            <v>1</v>
          </cell>
          <cell r="GF167">
            <v>1</v>
          </cell>
        </row>
        <row r="168">
          <cell r="BN168">
            <v>0</v>
          </cell>
          <cell r="BP168">
            <v>205</v>
          </cell>
          <cell r="BR168">
            <v>305</v>
          </cell>
          <cell r="BV168">
            <v>435</v>
          </cell>
          <cell r="CZ168">
            <v>17.054400000000001</v>
          </cell>
          <cell r="DU168">
            <v>5.3563889670700811E-2</v>
          </cell>
          <cell r="EK168">
            <v>0</v>
          </cell>
          <cell r="EQ168">
            <v>305</v>
          </cell>
          <cell r="EV168">
            <v>5.3563889670700811E-2</v>
          </cell>
          <cell r="EW168">
            <v>13.38179109685416</v>
          </cell>
          <cell r="EX168">
            <v>4.2034859259015933</v>
          </cell>
          <cell r="EY168">
            <v>0.2251550563673366</v>
          </cell>
          <cell r="FA168">
            <v>0</v>
          </cell>
          <cell r="FB168" t="str">
            <v xml:space="preserve"> </v>
          </cell>
          <cell r="FC168" t="str">
            <v xml:space="preserve"> </v>
          </cell>
          <cell r="FZ168">
            <v>0</v>
          </cell>
          <cell r="GB168">
            <v>0</v>
          </cell>
          <cell r="GC168">
            <v>1</v>
          </cell>
          <cell r="GD168">
            <v>1</v>
          </cell>
          <cell r="GE168">
            <v>1</v>
          </cell>
          <cell r="GF168">
            <v>1</v>
          </cell>
        </row>
        <row r="169">
          <cell r="BN169">
            <v>0</v>
          </cell>
          <cell r="BP169">
            <v>205</v>
          </cell>
          <cell r="BR169">
            <v>305</v>
          </cell>
          <cell r="BV169">
            <v>435</v>
          </cell>
          <cell r="CZ169">
            <v>17.054400000000001</v>
          </cell>
          <cell r="DU169">
            <v>3.5709259780467212E-2</v>
          </cell>
          <cell r="EK169">
            <v>0</v>
          </cell>
          <cell r="EQ169">
            <v>305</v>
          </cell>
          <cell r="EV169">
            <v>3.5709259780467212E-2</v>
          </cell>
          <cell r="EW169">
            <v>10.892618757510256</v>
          </cell>
          <cell r="EX169">
            <v>5.1965316215649358</v>
          </cell>
          <cell r="EY169">
            <v>0.18556429763187482</v>
          </cell>
          <cell r="FA169">
            <v>0</v>
          </cell>
          <cell r="FB169" t="str">
            <v xml:space="preserve"> </v>
          </cell>
          <cell r="FC169" t="str">
            <v xml:space="preserve"> </v>
          </cell>
          <cell r="FZ169">
            <v>0</v>
          </cell>
          <cell r="GB169">
            <v>0</v>
          </cell>
          <cell r="GC169">
            <v>1</v>
          </cell>
          <cell r="GD169">
            <v>1</v>
          </cell>
          <cell r="GE169">
            <v>1</v>
          </cell>
          <cell r="GF169">
            <v>1</v>
          </cell>
        </row>
        <row r="170">
          <cell r="BN170">
            <v>0</v>
          </cell>
          <cell r="BP170">
            <v>205</v>
          </cell>
          <cell r="BR170">
            <v>305</v>
          </cell>
          <cell r="BV170">
            <v>435</v>
          </cell>
          <cell r="CZ170">
            <v>17.054400000000001</v>
          </cell>
          <cell r="DU170">
            <v>7.1418519560934424E-2</v>
          </cell>
          <cell r="EK170">
            <v>0</v>
          </cell>
          <cell r="EQ170">
            <v>305</v>
          </cell>
          <cell r="EV170">
            <v>7.1418519560934424E-2</v>
          </cell>
          <cell r="EW170">
            <v>15.500241389696995</v>
          </cell>
          <cell r="EX170">
            <v>3.6058245169332168</v>
          </cell>
          <cell r="EY170">
            <v>0.25752264879589187</v>
          </cell>
          <cell r="FA170">
            <v>0</v>
          </cell>
          <cell r="FB170" t="str">
            <v xml:space="preserve"> </v>
          </cell>
          <cell r="FC170" t="str">
            <v xml:space="preserve"> </v>
          </cell>
          <cell r="FZ170">
            <v>0</v>
          </cell>
          <cell r="GB170">
            <v>0</v>
          </cell>
          <cell r="GC170">
            <v>1</v>
          </cell>
          <cell r="GD170">
            <v>1</v>
          </cell>
          <cell r="GE170">
            <v>1</v>
          </cell>
          <cell r="GF170">
            <v>1</v>
          </cell>
        </row>
        <row r="171">
          <cell r="BN171">
            <v>0</v>
          </cell>
          <cell r="BP171">
            <v>205</v>
          </cell>
          <cell r="BR171">
            <v>305</v>
          </cell>
          <cell r="BV171">
            <v>435</v>
          </cell>
          <cell r="CZ171">
            <v>17.054400000000001</v>
          </cell>
          <cell r="DU171">
            <v>0.10712777934140162</v>
          </cell>
          <cell r="EK171">
            <v>0</v>
          </cell>
          <cell r="EQ171">
            <v>305</v>
          </cell>
          <cell r="EV171">
            <v>0.10712777934140162</v>
          </cell>
          <cell r="EW171">
            <v>19.105208750093773</v>
          </cell>
          <cell r="EX171">
            <v>2.8869788645883516</v>
          </cell>
          <cell r="EY171">
            <v>0.30927563476891112</v>
          </cell>
          <cell r="FA171">
            <v>0</v>
          </cell>
          <cell r="FB171" t="str">
            <v xml:space="preserve"> </v>
          </cell>
          <cell r="FC171" t="str">
            <v xml:space="preserve"> </v>
          </cell>
          <cell r="FZ171">
            <v>0</v>
          </cell>
          <cell r="GB171">
            <v>0</v>
          </cell>
          <cell r="GC171">
            <v>1</v>
          </cell>
          <cell r="GD171">
            <v>1</v>
          </cell>
          <cell r="GE171">
            <v>1</v>
          </cell>
          <cell r="GF171">
            <v>1</v>
          </cell>
        </row>
        <row r="172">
          <cell r="BN172">
            <v>0</v>
          </cell>
          <cell r="BP172">
            <v>205</v>
          </cell>
          <cell r="BR172">
            <v>305</v>
          </cell>
          <cell r="BV172">
            <v>435</v>
          </cell>
          <cell r="CZ172">
            <v>17.054400000000001</v>
          </cell>
          <cell r="DU172">
            <v>1.8874894455389809E-2</v>
          </cell>
          <cell r="EK172">
            <v>0</v>
          </cell>
          <cell r="EQ172">
            <v>305</v>
          </cell>
          <cell r="EV172">
            <v>1.8874894455389809E-2</v>
          </cell>
          <cell r="EW172">
            <v>7.8966095284229567</v>
          </cell>
          <cell r="EX172">
            <v>7.2097453989939595</v>
          </cell>
          <cell r="EY172">
            <v>0.13608318345624326</v>
          </cell>
          <cell r="FA172">
            <v>0</v>
          </cell>
          <cell r="FB172" t="str">
            <v xml:space="preserve"> </v>
          </cell>
          <cell r="FC172" t="str">
            <v xml:space="preserve"> </v>
          </cell>
          <cell r="FZ172">
            <v>0</v>
          </cell>
          <cell r="GB172">
            <v>0</v>
          </cell>
          <cell r="GC172">
            <v>1</v>
          </cell>
          <cell r="GD172">
            <v>1</v>
          </cell>
          <cell r="GE172">
            <v>1</v>
          </cell>
          <cell r="GF172">
            <v>1</v>
          </cell>
        </row>
        <row r="173">
          <cell r="BN173">
            <v>0</v>
          </cell>
          <cell r="BP173">
            <v>205</v>
          </cell>
          <cell r="BR173">
            <v>305</v>
          </cell>
          <cell r="BV173">
            <v>435</v>
          </cell>
          <cell r="CZ173">
            <v>17.054400000000001</v>
          </cell>
          <cell r="DU173">
            <v>1.8874894455389809E-2</v>
          </cell>
          <cell r="EK173">
            <v>0</v>
          </cell>
          <cell r="EQ173">
            <v>305</v>
          </cell>
          <cell r="EV173">
            <v>1.8874894455389809E-2</v>
          </cell>
          <cell r="EW173">
            <v>7.8966095284229567</v>
          </cell>
          <cell r="EX173">
            <v>7.2097453989939595</v>
          </cell>
          <cell r="EY173">
            <v>0.13608318345624326</v>
          </cell>
          <cell r="FA173">
            <v>0</v>
          </cell>
          <cell r="FB173" t="str">
            <v xml:space="preserve"> </v>
          </cell>
          <cell r="FC173" t="str">
            <v xml:space="preserve"> </v>
          </cell>
          <cell r="FZ173">
            <v>0</v>
          </cell>
          <cell r="GB173">
            <v>0</v>
          </cell>
          <cell r="GC173">
            <v>1</v>
          </cell>
          <cell r="GD173">
            <v>1</v>
          </cell>
          <cell r="GE173">
            <v>1</v>
          </cell>
          <cell r="GF173">
            <v>1</v>
          </cell>
        </row>
        <row r="174">
          <cell r="BN174">
            <v>0</v>
          </cell>
          <cell r="BP174">
            <v>205</v>
          </cell>
          <cell r="BR174">
            <v>305</v>
          </cell>
          <cell r="BV174">
            <v>435</v>
          </cell>
          <cell r="CZ174">
            <v>17.054400000000001</v>
          </cell>
          <cell r="DU174">
            <v>1.8874894455389809E-2</v>
          </cell>
          <cell r="EK174">
            <v>0</v>
          </cell>
          <cell r="EQ174">
            <v>305</v>
          </cell>
          <cell r="EV174">
            <v>1.8874894455389809E-2</v>
          </cell>
          <cell r="EW174">
            <v>7.8966095284229567</v>
          </cell>
          <cell r="EX174">
            <v>7.2097453989939595</v>
          </cell>
          <cell r="EY174">
            <v>0.13608318345624326</v>
          </cell>
          <cell r="FA174">
            <v>0</v>
          </cell>
          <cell r="FB174" t="str">
            <v xml:space="preserve"> </v>
          </cell>
          <cell r="FC174" t="str">
            <v xml:space="preserve"> </v>
          </cell>
          <cell r="FZ174">
            <v>0</v>
          </cell>
          <cell r="GB174">
            <v>0</v>
          </cell>
          <cell r="GC174">
            <v>1</v>
          </cell>
          <cell r="GD174">
            <v>1</v>
          </cell>
          <cell r="GE174">
            <v>1</v>
          </cell>
          <cell r="GF174">
            <v>1</v>
          </cell>
        </row>
        <row r="175">
          <cell r="BN175">
            <v>0</v>
          </cell>
          <cell r="BP175">
            <v>205</v>
          </cell>
          <cell r="BR175">
            <v>305</v>
          </cell>
          <cell r="BV175">
            <v>435</v>
          </cell>
          <cell r="CZ175">
            <v>17.054400000000001</v>
          </cell>
          <cell r="DU175">
            <v>1.8874894455389809E-2</v>
          </cell>
          <cell r="EK175">
            <v>0</v>
          </cell>
          <cell r="EQ175">
            <v>305</v>
          </cell>
          <cell r="EV175">
            <v>1.8874894455389809E-2</v>
          </cell>
          <cell r="EW175">
            <v>7.8966095284229567</v>
          </cell>
          <cell r="EX175">
            <v>7.2097453989939595</v>
          </cell>
          <cell r="EY175">
            <v>0.13608318345624326</v>
          </cell>
          <cell r="FA175">
            <v>0</v>
          </cell>
          <cell r="FB175" t="str">
            <v xml:space="preserve"> </v>
          </cell>
          <cell r="FC175" t="str">
            <v xml:space="preserve"> </v>
          </cell>
          <cell r="FZ175">
            <v>0</v>
          </cell>
          <cell r="GB175">
            <v>0</v>
          </cell>
          <cell r="GC175">
            <v>1</v>
          </cell>
          <cell r="GD175">
            <v>1</v>
          </cell>
          <cell r="GE175">
            <v>1</v>
          </cell>
          <cell r="GF175">
            <v>1</v>
          </cell>
        </row>
        <row r="176">
          <cell r="BN176">
            <v>0</v>
          </cell>
          <cell r="BP176">
            <v>205</v>
          </cell>
          <cell r="BR176">
            <v>305</v>
          </cell>
          <cell r="BV176">
            <v>435</v>
          </cell>
          <cell r="CZ176">
            <v>17.054400000000001</v>
          </cell>
          <cell r="DU176">
            <v>1.8874894455389809E-2</v>
          </cell>
          <cell r="EK176">
            <v>0</v>
          </cell>
          <cell r="EQ176">
            <v>305</v>
          </cell>
          <cell r="EV176">
            <v>1.8874894455389809E-2</v>
          </cell>
          <cell r="EW176">
            <v>7.8966095284229567</v>
          </cell>
          <cell r="EX176">
            <v>7.2097453989939595</v>
          </cell>
          <cell r="EY176">
            <v>0.13608318345624326</v>
          </cell>
          <cell r="FA176">
            <v>0</v>
          </cell>
          <cell r="FB176" t="str">
            <v xml:space="preserve"> </v>
          </cell>
          <cell r="FC176" t="str">
            <v xml:space="preserve"> </v>
          </cell>
          <cell r="FZ176">
            <v>0</v>
          </cell>
          <cell r="GB176">
            <v>0</v>
          </cell>
          <cell r="GC176">
            <v>1</v>
          </cell>
          <cell r="GD176">
            <v>1</v>
          </cell>
          <cell r="GE176">
            <v>1</v>
          </cell>
          <cell r="GF176">
            <v>1</v>
          </cell>
        </row>
        <row r="177">
          <cell r="BJ177">
            <v>6.35</v>
          </cell>
          <cell r="BM177">
            <v>63.338434887187212</v>
          </cell>
          <cell r="BN177" t="str">
            <v>r.</v>
          </cell>
          <cell r="BP177">
            <v>133.25</v>
          </cell>
          <cell r="BR177">
            <v>506.57000000000005</v>
          </cell>
          <cell r="BV177">
            <v>479.16</v>
          </cell>
          <cell r="CZ177">
            <v>27.671599999999998</v>
          </cell>
          <cell r="DU177">
            <v>2.7024599819444158E-2</v>
          </cell>
          <cell r="EJ177">
            <v>479</v>
          </cell>
          <cell r="EK177">
            <v>2.7015575827518474E-2</v>
          </cell>
          <cell r="EQ177">
            <v>420.43071678544663</v>
          </cell>
          <cell r="EV177">
            <v>2.7024599819444158E-2</v>
          </cell>
          <cell r="EW177">
            <v>9.4618934021159333</v>
          </cell>
          <cell r="EX177">
            <v>6.000276923209201</v>
          </cell>
          <cell r="EY177">
            <v>0.16215508265557432</v>
          </cell>
          <cell r="FA177">
            <v>1.9989337700716374</v>
          </cell>
          <cell r="FB177">
            <v>26.57727448501247</v>
          </cell>
          <cell r="FC177">
            <v>0.10797015247058536</v>
          </cell>
          <cell r="FZ177">
            <v>1</v>
          </cell>
          <cell r="GB177">
            <v>0</v>
          </cell>
          <cell r="GC177">
            <v>1</v>
          </cell>
          <cell r="GD177">
            <v>1</v>
          </cell>
          <cell r="GE177">
            <v>1</v>
          </cell>
          <cell r="GF177">
            <v>1</v>
          </cell>
        </row>
        <row r="178">
          <cell r="BJ178">
            <v>6.35</v>
          </cell>
          <cell r="BM178">
            <v>63.338434887187212</v>
          </cell>
          <cell r="BN178" t="str">
            <v>r.</v>
          </cell>
          <cell r="BP178">
            <v>266.5</v>
          </cell>
          <cell r="BR178">
            <v>506.57000000000005</v>
          </cell>
          <cell r="BV178">
            <v>479.16</v>
          </cell>
          <cell r="CZ178">
            <v>27.671599999999998</v>
          </cell>
          <cell r="DU178">
            <v>1.3512299909722079E-2</v>
          </cell>
          <cell r="EJ178">
            <v>479</v>
          </cell>
          <cell r="EK178">
            <v>1.3507787913759237E-2</v>
          </cell>
          <cell r="EQ178">
            <v>420.43071678544663</v>
          </cell>
          <cell r="EV178">
            <v>1.3512299909722079E-2</v>
          </cell>
          <cell r="EW178">
            <v>6.6752910383639597</v>
          </cell>
          <cell r="EX178">
            <v>8.5443926823667375</v>
          </cell>
          <cell r="EY178">
            <v>0.11545439647057407</v>
          </cell>
          <cell r="FA178">
            <v>4.6486831862131099</v>
          </cell>
          <cell r="FB178">
            <v>12.140160439341459</v>
          </cell>
          <cell r="FC178">
            <v>0.2443316273255195</v>
          </cell>
          <cell r="FZ178">
            <v>1</v>
          </cell>
          <cell r="GB178">
            <v>0</v>
          </cell>
          <cell r="GC178">
            <v>1</v>
          </cell>
          <cell r="GD178">
            <v>1</v>
          </cell>
          <cell r="GE178">
            <v>1</v>
          </cell>
          <cell r="GF178">
            <v>1</v>
          </cell>
        </row>
        <row r="179">
          <cell r="BJ179">
            <v>6.35</v>
          </cell>
          <cell r="BM179">
            <v>63.338434887187212</v>
          </cell>
          <cell r="BN179" t="str">
            <v>r.</v>
          </cell>
          <cell r="BP179">
            <v>266.5</v>
          </cell>
          <cell r="BR179">
            <v>506.57000000000005</v>
          </cell>
          <cell r="BV179">
            <v>479.16</v>
          </cell>
          <cell r="CZ179">
            <v>54.978400000000001</v>
          </cell>
          <cell r="DU179">
            <v>6.8009792606162677E-3</v>
          </cell>
          <cell r="EJ179">
            <v>479</v>
          </cell>
          <cell r="EK179">
            <v>6.7987082933366567E-3</v>
          </cell>
          <cell r="EQ179">
            <v>467.81163158310756</v>
          </cell>
          <cell r="EV179">
            <v>6.8009792606162677E-3</v>
          </cell>
          <cell r="EW179">
            <v>4.7304435153280409</v>
          </cell>
          <cell r="EX179">
            <v>12.084603793074029</v>
          </cell>
          <cell r="EY179">
            <v>8.2187139769461154E-2</v>
          </cell>
          <cell r="FA179">
            <v>4.9298690009467387</v>
          </cell>
          <cell r="FB179">
            <v>11.466591454775967</v>
          </cell>
          <cell r="FC179">
            <v>0.13762548164210914</v>
          </cell>
          <cell r="FZ179">
            <v>1</v>
          </cell>
          <cell r="GB179">
            <v>0</v>
          </cell>
          <cell r="GC179">
            <v>1</v>
          </cell>
          <cell r="GD179">
            <v>1</v>
          </cell>
          <cell r="GE179">
            <v>0</v>
          </cell>
          <cell r="GF179">
            <v>0</v>
          </cell>
        </row>
        <row r="180">
          <cell r="BJ180">
            <v>6.35</v>
          </cell>
          <cell r="BM180">
            <v>63.338434887187212</v>
          </cell>
          <cell r="BN180" t="str">
            <v>r.</v>
          </cell>
          <cell r="BP180">
            <v>266.5</v>
          </cell>
          <cell r="BR180">
            <v>506.57000000000005</v>
          </cell>
          <cell r="BV180">
            <v>479.16</v>
          </cell>
          <cell r="CZ180">
            <v>54.978400000000001</v>
          </cell>
          <cell r="DU180">
            <v>6.8009792606162677E-3</v>
          </cell>
          <cell r="EJ180">
            <v>479</v>
          </cell>
          <cell r="EK180">
            <v>6.7987082933366567E-3</v>
          </cell>
          <cell r="EQ180">
            <v>467.81163158310756</v>
          </cell>
          <cell r="EV180">
            <v>6.8009792606162677E-3</v>
          </cell>
          <cell r="EW180">
            <v>4.7304435153280409</v>
          </cell>
          <cell r="EX180">
            <v>12.084603793074029</v>
          </cell>
          <cell r="EY180">
            <v>8.2187139769461154E-2</v>
          </cell>
          <cell r="FA180">
            <v>5.9325542214782763</v>
          </cell>
          <cell r="FB180">
            <v>9.5679191400157926</v>
          </cell>
          <cell r="FC180">
            <v>0.19686448290944769</v>
          </cell>
          <cell r="FZ180">
            <v>1</v>
          </cell>
          <cell r="GB180">
            <v>0</v>
          </cell>
          <cell r="GC180">
            <v>1</v>
          </cell>
          <cell r="GD180">
            <v>1</v>
          </cell>
          <cell r="GE180">
            <v>0</v>
          </cell>
          <cell r="GF180">
            <v>0</v>
          </cell>
        </row>
        <row r="181">
          <cell r="BJ181">
            <v>6.35</v>
          </cell>
          <cell r="BM181">
            <v>63.338434887187212</v>
          </cell>
          <cell r="BN181" t="str">
            <v>r.</v>
          </cell>
          <cell r="BP181">
            <v>133.25</v>
          </cell>
          <cell r="BR181">
            <v>506.57000000000005</v>
          </cell>
          <cell r="BV181">
            <v>479.16</v>
          </cell>
          <cell r="CZ181">
            <v>42.453600000000002</v>
          </cell>
          <cell r="DU181">
            <v>1.7614852836125343E-2</v>
          </cell>
          <cell r="EJ181">
            <v>479</v>
          </cell>
          <cell r="EK181">
            <v>1.7608970925169127E-2</v>
          </cell>
          <cell r="EQ181">
            <v>454.26908480270669</v>
          </cell>
          <cell r="EV181">
            <v>1.7614852836125343E-2</v>
          </cell>
          <cell r="EW181">
            <v>7.626854536903191</v>
          </cell>
          <cell r="EX181">
            <v>7.4679497030393192</v>
          </cell>
          <cell r="EY181">
            <v>0.13154683500662356</v>
          </cell>
          <cell r="FA181">
            <v>3.700067584933072</v>
          </cell>
          <cell r="FB181">
            <v>15.123743709569448</v>
          </cell>
          <cell r="FC181">
            <v>0.2069476717755728</v>
          </cell>
          <cell r="FZ181">
            <v>1</v>
          </cell>
          <cell r="GB181">
            <v>0</v>
          </cell>
          <cell r="GC181">
            <v>1</v>
          </cell>
          <cell r="GD181">
            <v>1</v>
          </cell>
          <cell r="GE181">
            <v>1</v>
          </cell>
          <cell r="GF181">
            <v>1</v>
          </cell>
        </row>
        <row r="182">
          <cell r="BJ182">
            <v>6.35</v>
          </cell>
          <cell r="BM182">
            <v>63.338434887187212</v>
          </cell>
          <cell r="BN182" t="str">
            <v>r.</v>
          </cell>
          <cell r="BP182">
            <v>266.5</v>
          </cell>
          <cell r="BR182">
            <v>506.57000000000005</v>
          </cell>
          <cell r="BV182">
            <v>479.16</v>
          </cell>
          <cell r="CZ182">
            <v>38.995600000000003</v>
          </cell>
          <cell r="DU182">
            <v>9.5884396747803694E-3</v>
          </cell>
          <cell r="EJ182">
            <v>479</v>
          </cell>
          <cell r="EK182">
            <v>9.5852379251602747E-3</v>
          </cell>
          <cell r="EQ182">
            <v>448.78102831444403</v>
          </cell>
          <cell r="EV182">
            <v>9.5884396747803694E-3</v>
          </cell>
          <cell r="EW182">
            <v>5.6194406651272226</v>
          </cell>
          <cell r="EX182">
            <v>10.163279760222162</v>
          </cell>
          <cell r="EY182">
            <v>9.7449994878806498E-2</v>
          </cell>
          <cell r="FA182">
            <v>5.4873219716976642</v>
          </cell>
          <cell r="FB182">
            <v>10.328143170640967</v>
          </cell>
          <cell r="FC182">
            <v>0.23856278777989809</v>
          </cell>
          <cell r="FZ182">
            <v>1</v>
          </cell>
          <cell r="GB182">
            <v>0</v>
          </cell>
          <cell r="GC182">
            <v>1</v>
          </cell>
          <cell r="GD182">
            <v>1</v>
          </cell>
          <cell r="GE182">
            <v>0</v>
          </cell>
          <cell r="GF182">
            <v>0</v>
          </cell>
        </row>
        <row r="183">
          <cell r="BJ183">
            <v>6.35</v>
          </cell>
          <cell r="BM183">
            <v>63.338434887187212</v>
          </cell>
          <cell r="BN183" t="str">
            <v>r.</v>
          </cell>
          <cell r="BP183">
            <v>266.5</v>
          </cell>
          <cell r="BR183">
            <v>506.57000000000005</v>
          </cell>
          <cell r="BV183">
            <v>479.16</v>
          </cell>
          <cell r="CZ183">
            <v>38.995600000000003</v>
          </cell>
          <cell r="DU183">
            <v>9.5884396747803694E-3</v>
          </cell>
          <cell r="EJ183">
            <v>479</v>
          </cell>
          <cell r="EK183">
            <v>9.5852379251602747E-3</v>
          </cell>
          <cell r="EQ183">
            <v>448.78102831444403</v>
          </cell>
          <cell r="EV183">
            <v>9.5884396747803694E-3</v>
          </cell>
          <cell r="EW183">
            <v>5.6194406651272226</v>
          </cell>
          <cell r="EX183">
            <v>10.163279760222162</v>
          </cell>
          <cell r="EY183">
            <v>9.7449994878806498E-2</v>
          </cell>
          <cell r="FA183">
            <v>5.0518202279121365</v>
          </cell>
          <cell r="FB183">
            <v>11.196863999865181</v>
          </cell>
          <cell r="FC183">
            <v>0.20336721422205983</v>
          </cell>
          <cell r="FZ183">
            <v>1</v>
          </cell>
          <cell r="GB183">
            <v>0</v>
          </cell>
          <cell r="GC183">
            <v>1</v>
          </cell>
          <cell r="GD183">
            <v>1</v>
          </cell>
          <cell r="GE183">
            <v>0</v>
          </cell>
          <cell r="GF183">
            <v>0</v>
          </cell>
        </row>
        <row r="184">
          <cell r="BJ184">
            <v>5</v>
          </cell>
          <cell r="BM184">
            <v>39.269908169872416</v>
          </cell>
          <cell r="BN184">
            <v>0</v>
          </cell>
          <cell r="BP184">
            <v>100</v>
          </cell>
          <cell r="BR184">
            <v>267.358803986711</v>
          </cell>
          <cell r="BV184">
            <v>569</v>
          </cell>
          <cell r="BZ184">
            <v>614</v>
          </cell>
          <cell r="CZ184">
            <v>65.798400000000001</v>
          </cell>
          <cell r="DU184">
            <v>1.3583660240162316E-2</v>
          </cell>
          <cell r="EJ184">
            <v>0</v>
          </cell>
          <cell r="EK184">
            <v>0</v>
          </cell>
          <cell r="EQ184">
            <v>259.01307126013791</v>
          </cell>
          <cell r="EV184">
            <v>1.3583660240162316E-2</v>
          </cell>
          <cell r="EW184">
            <v>6.6929747980496348</v>
          </cell>
          <cell r="EX184">
            <v>8.521611360392777</v>
          </cell>
          <cell r="EY184">
            <v>0.11575467341828287</v>
          </cell>
          <cell r="FA184">
            <v>0</v>
          </cell>
          <cell r="FB184" t="str">
            <v xml:space="preserve"> </v>
          </cell>
          <cell r="FC184" t="str">
            <v xml:space="preserve"> </v>
          </cell>
          <cell r="FZ184">
            <v>0</v>
          </cell>
          <cell r="GB184">
            <v>0</v>
          </cell>
          <cell r="GC184">
            <v>1</v>
          </cell>
          <cell r="GD184">
            <v>1</v>
          </cell>
          <cell r="GE184">
            <v>1</v>
          </cell>
          <cell r="GF184">
            <v>1</v>
          </cell>
        </row>
        <row r="185">
          <cell r="BJ185">
            <v>5</v>
          </cell>
          <cell r="BM185">
            <v>39.269908169872416</v>
          </cell>
          <cell r="BN185">
            <v>0</v>
          </cell>
          <cell r="BP185">
            <v>100</v>
          </cell>
          <cell r="BR185">
            <v>266.97080291970798</v>
          </cell>
          <cell r="BV185">
            <v>569</v>
          </cell>
          <cell r="BZ185">
            <v>614</v>
          </cell>
          <cell r="CZ185">
            <v>65.798400000000001</v>
          </cell>
          <cell r="DU185">
            <v>1.3583660240162316E-2</v>
          </cell>
          <cell r="EJ185">
            <v>0</v>
          </cell>
          <cell r="EK185">
            <v>0</v>
          </cell>
          <cell r="EQ185">
            <v>258.62507019313489</v>
          </cell>
          <cell r="EV185">
            <v>1.3583660240162316E-2</v>
          </cell>
          <cell r="EW185">
            <v>6.6929747980496348</v>
          </cell>
          <cell r="EX185">
            <v>8.521611360392777</v>
          </cell>
          <cell r="EY185">
            <v>0.11575467341828287</v>
          </cell>
          <cell r="FA185">
            <v>0</v>
          </cell>
          <cell r="FB185" t="str">
            <v xml:space="preserve"> </v>
          </cell>
          <cell r="FC185" t="str">
            <v xml:space="preserve"> </v>
          </cell>
          <cell r="FZ185">
            <v>0</v>
          </cell>
          <cell r="GB185">
            <v>0</v>
          </cell>
          <cell r="GC185">
            <v>1</v>
          </cell>
          <cell r="GD185">
            <v>1</v>
          </cell>
          <cell r="GE185">
            <v>1</v>
          </cell>
          <cell r="GF185">
            <v>1</v>
          </cell>
        </row>
        <row r="186">
          <cell r="BJ186">
            <v>4</v>
          </cell>
          <cell r="BM186">
            <v>25.132741228718345</v>
          </cell>
          <cell r="BN186">
            <v>0</v>
          </cell>
          <cell r="BP186">
            <v>100</v>
          </cell>
          <cell r="BR186">
            <v>276.7032967032967</v>
          </cell>
          <cell r="BV186">
            <v>632</v>
          </cell>
          <cell r="BZ186">
            <v>687</v>
          </cell>
          <cell r="CZ186">
            <v>50.710400000000007</v>
          </cell>
          <cell r="DU186">
            <v>1.2529100505261239E-2</v>
          </cell>
          <cell r="EJ186">
            <v>0</v>
          </cell>
          <cell r="EK186">
            <v>0</v>
          </cell>
          <cell r="EQ186">
            <v>273.27871517284694</v>
          </cell>
          <cell r="EV186">
            <v>1.2529100505261239E-2</v>
          </cell>
          <cell r="EW186">
            <v>6.426783361638023</v>
          </cell>
          <cell r="EX186">
            <v>8.8777355987778996</v>
          </cell>
          <cell r="EY186">
            <v>0.11123004157622386</v>
          </cell>
          <cell r="FA186">
            <v>0</v>
          </cell>
          <cell r="FB186" t="str">
            <v xml:space="preserve"> </v>
          </cell>
          <cell r="FC186" t="str">
            <v xml:space="preserve"> </v>
          </cell>
          <cell r="FZ186">
            <v>0</v>
          </cell>
          <cell r="GB186">
            <v>0</v>
          </cell>
          <cell r="GC186">
            <v>1</v>
          </cell>
          <cell r="GD186">
            <v>1</v>
          </cell>
          <cell r="GE186">
            <v>1</v>
          </cell>
          <cell r="GF186">
            <v>1</v>
          </cell>
        </row>
        <row r="187">
          <cell r="BJ187">
            <v>4</v>
          </cell>
          <cell r="BM187">
            <v>25.132741228718345</v>
          </cell>
          <cell r="BN187">
            <v>0</v>
          </cell>
          <cell r="BP187">
            <v>100</v>
          </cell>
          <cell r="BR187">
            <v>276.7032967032967</v>
          </cell>
          <cell r="BV187">
            <v>632</v>
          </cell>
          <cell r="BZ187">
            <v>687</v>
          </cell>
          <cell r="CZ187">
            <v>50.710400000000007</v>
          </cell>
          <cell r="DU187">
            <v>1.2529100505261239E-2</v>
          </cell>
          <cell r="EJ187">
            <v>0</v>
          </cell>
          <cell r="EK187">
            <v>0</v>
          </cell>
          <cell r="EQ187">
            <v>273.27871517284694</v>
          </cell>
          <cell r="EV187">
            <v>1.2529100505261239E-2</v>
          </cell>
          <cell r="EW187">
            <v>6.426783361638023</v>
          </cell>
          <cell r="EX187">
            <v>8.8777355987778996</v>
          </cell>
          <cell r="EY187">
            <v>0.11123004157622386</v>
          </cell>
          <cell r="FA187">
            <v>0</v>
          </cell>
          <cell r="FB187" t="str">
            <v xml:space="preserve"> </v>
          </cell>
          <cell r="FC187" t="str">
            <v xml:space="preserve"> </v>
          </cell>
          <cell r="FZ187">
            <v>0</v>
          </cell>
          <cell r="GB187">
            <v>0</v>
          </cell>
          <cell r="GC187">
            <v>1</v>
          </cell>
          <cell r="GD187">
            <v>1</v>
          </cell>
          <cell r="GE187">
            <v>1</v>
          </cell>
          <cell r="GF187">
            <v>1</v>
          </cell>
        </row>
        <row r="188">
          <cell r="BJ188">
            <v>4</v>
          </cell>
          <cell r="BM188">
            <v>25.132741228718345</v>
          </cell>
          <cell r="BN188">
            <v>0</v>
          </cell>
          <cell r="BP188">
            <v>100</v>
          </cell>
          <cell r="BR188">
            <v>273.04029304029302</v>
          </cell>
          <cell r="BV188">
            <v>632</v>
          </cell>
          <cell r="BZ188">
            <v>687</v>
          </cell>
          <cell r="CZ188">
            <v>50.710400000000007</v>
          </cell>
          <cell r="DU188">
            <v>1.2529100505261239E-2</v>
          </cell>
          <cell r="EJ188">
            <v>0</v>
          </cell>
          <cell r="EK188">
            <v>0</v>
          </cell>
          <cell r="EQ188">
            <v>254.1459266460605</v>
          </cell>
          <cell r="EV188">
            <v>1.2529100505261239E-2</v>
          </cell>
          <cell r="EW188">
            <v>6.426783361638023</v>
          </cell>
          <cell r="EX188">
            <v>8.8777355987778996</v>
          </cell>
          <cell r="EY188">
            <v>0.11123004157622386</v>
          </cell>
          <cell r="FA188">
            <v>0</v>
          </cell>
          <cell r="FB188" t="str">
            <v xml:space="preserve"> </v>
          </cell>
          <cell r="FC188" t="str">
            <v xml:space="preserve"> </v>
          </cell>
          <cell r="FZ188">
            <v>0</v>
          </cell>
          <cell r="GB188">
            <v>0</v>
          </cell>
          <cell r="GC188">
            <v>1</v>
          </cell>
          <cell r="GD188">
            <v>1</v>
          </cell>
          <cell r="GE188">
            <v>1</v>
          </cell>
          <cell r="GF188">
            <v>1</v>
          </cell>
        </row>
        <row r="189">
          <cell r="BJ189">
            <v>4</v>
          </cell>
          <cell r="BM189">
            <v>25.132741228718345</v>
          </cell>
          <cell r="BN189">
            <v>0</v>
          </cell>
          <cell r="BP189">
            <v>100</v>
          </cell>
          <cell r="BR189">
            <v>273.04029304029302</v>
          </cell>
          <cell r="BV189">
            <v>632</v>
          </cell>
          <cell r="BZ189">
            <v>687</v>
          </cell>
          <cell r="CZ189">
            <v>50.710400000000007</v>
          </cell>
          <cell r="DU189">
            <v>1.2529100505261239E-2</v>
          </cell>
          <cell r="EJ189">
            <v>0</v>
          </cell>
          <cell r="EK189">
            <v>0</v>
          </cell>
          <cell r="EQ189">
            <v>254.1459266460605</v>
          </cell>
          <cell r="EV189">
            <v>1.2529100505261239E-2</v>
          </cell>
          <cell r="EW189">
            <v>6.426783361638023</v>
          </cell>
          <cell r="EX189">
            <v>8.8777355987778996</v>
          </cell>
          <cell r="EY189">
            <v>0.11123004157622386</v>
          </cell>
          <cell r="FA189">
            <v>0</v>
          </cell>
          <cell r="FB189" t="str">
            <v xml:space="preserve"> </v>
          </cell>
          <cell r="FC189" t="str">
            <v xml:space="preserve"> </v>
          </cell>
          <cell r="FZ189">
            <v>0</v>
          </cell>
          <cell r="GB189">
            <v>0</v>
          </cell>
          <cell r="GC189">
            <v>1</v>
          </cell>
          <cell r="GD189">
            <v>1</v>
          </cell>
          <cell r="GE189">
            <v>1</v>
          </cell>
          <cell r="GF189">
            <v>1</v>
          </cell>
        </row>
        <row r="190">
          <cell r="BJ190">
            <v>4</v>
          </cell>
          <cell r="BM190">
            <v>25.132741228718345</v>
          </cell>
          <cell r="BN190">
            <v>0</v>
          </cell>
          <cell r="BP190">
            <v>100</v>
          </cell>
          <cell r="BR190">
            <v>279.24242424242425</v>
          </cell>
          <cell r="BV190">
            <v>632</v>
          </cell>
          <cell r="BZ190">
            <v>687</v>
          </cell>
          <cell r="CZ190">
            <v>50.710400000000007</v>
          </cell>
          <cell r="DU190">
            <v>1.2529100505261239E-2</v>
          </cell>
          <cell r="EJ190">
            <v>0</v>
          </cell>
          <cell r="EK190">
            <v>0</v>
          </cell>
          <cell r="EQ190">
            <v>248.53059549242198</v>
          </cell>
          <cell r="EV190">
            <v>1.2529100505261239E-2</v>
          </cell>
          <cell r="EW190">
            <v>6.426783361638023</v>
          </cell>
          <cell r="EX190">
            <v>8.8777355987778996</v>
          </cell>
          <cell r="EY190">
            <v>0.11123004157622386</v>
          </cell>
          <cell r="FA190">
            <v>0</v>
          </cell>
          <cell r="FB190" t="str">
            <v xml:space="preserve"> </v>
          </cell>
          <cell r="FC190" t="str">
            <v xml:space="preserve"> </v>
          </cell>
          <cell r="FZ190">
            <v>0</v>
          </cell>
          <cell r="GB190">
            <v>0</v>
          </cell>
          <cell r="GC190">
            <v>1</v>
          </cell>
          <cell r="GD190">
            <v>1</v>
          </cell>
          <cell r="GE190">
            <v>1</v>
          </cell>
          <cell r="GF190">
            <v>1</v>
          </cell>
        </row>
        <row r="191">
          <cell r="BJ191">
            <v>4</v>
          </cell>
          <cell r="BM191">
            <v>25.132741228718345</v>
          </cell>
          <cell r="BN191">
            <v>0</v>
          </cell>
          <cell r="BP191">
            <v>100</v>
          </cell>
          <cell r="BR191">
            <v>279.24242424242425</v>
          </cell>
          <cell r="BV191">
            <v>632</v>
          </cell>
          <cell r="BZ191">
            <v>687</v>
          </cell>
          <cell r="CZ191">
            <v>50.710400000000007</v>
          </cell>
          <cell r="DU191">
            <v>1.2529100505261239E-2</v>
          </cell>
          <cell r="EJ191">
            <v>0</v>
          </cell>
          <cell r="EK191">
            <v>0</v>
          </cell>
          <cell r="EQ191">
            <v>248.53059549242198</v>
          </cell>
          <cell r="EV191">
            <v>1.2529100505261239E-2</v>
          </cell>
          <cell r="EW191">
            <v>6.426783361638023</v>
          </cell>
          <cell r="EX191">
            <v>8.8777355987778996</v>
          </cell>
          <cell r="EY191">
            <v>0.11123004157622386</v>
          </cell>
          <cell r="FA191">
            <v>0</v>
          </cell>
          <cell r="FB191" t="str">
            <v xml:space="preserve"> </v>
          </cell>
          <cell r="FC191" t="str">
            <v xml:space="preserve"> </v>
          </cell>
          <cell r="FZ191">
            <v>0</v>
          </cell>
          <cell r="GB191">
            <v>0</v>
          </cell>
          <cell r="GC191">
            <v>1</v>
          </cell>
          <cell r="GD191">
            <v>1</v>
          </cell>
          <cell r="GE191">
            <v>1</v>
          </cell>
          <cell r="GF191">
            <v>1</v>
          </cell>
        </row>
        <row r="192">
          <cell r="BJ192">
            <v>5</v>
          </cell>
          <cell r="BM192">
            <v>39.269908169872416</v>
          </cell>
          <cell r="BN192">
            <v>0</v>
          </cell>
          <cell r="BP192">
            <v>150</v>
          </cell>
          <cell r="BR192">
            <v>268.93939393939394</v>
          </cell>
          <cell r="BV192">
            <v>569</v>
          </cell>
          <cell r="BZ192">
            <v>614</v>
          </cell>
          <cell r="CZ192">
            <v>55.052800000000005</v>
          </cell>
          <cell r="DU192">
            <v>1.0823344255530401E-2</v>
          </cell>
          <cell r="EJ192">
            <v>0</v>
          </cell>
          <cell r="EK192">
            <v>0</v>
          </cell>
          <cell r="EQ192">
            <v>238.07971162304977</v>
          </cell>
          <cell r="EV192">
            <v>1.0823344255530401E-2</v>
          </cell>
          <cell r="EW192">
            <v>5.9715890903990774</v>
          </cell>
          <cell r="EX192">
            <v>9.5599626003908522</v>
          </cell>
          <cell r="EY192">
            <v>0.10347076629402581</v>
          </cell>
          <cell r="FA192">
            <v>0</v>
          </cell>
          <cell r="FB192" t="str">
            <v xml:space="preserve"> </v>
          </cell>
          <cell r="FC192" t="str">
            <v xml:space="preserve"> </v>
          </cell>
          <cell r="FZ192">
            <v>0</v>
          </cell>
          <cell r="GB192">
            <v>0</v>
          </cell>
          <cell r="GC192">
            <v>1</v>
          </cell>
          <cell r="GD192">
            <v>1</v>
          </cell>
          <cell r="GE192">
            <v>1</v>
          </cell>
          <cell r="GF192">
            <v>1</v>
          </cell>
        </row>
        <row r="193">
          <cell r="BJ193">
            <v>5</v>
          </cell>
          <cell r="BM193">
            <v>39.269908169872416</v>
          </cell>
          <cell r="BN193">
            <v>0</v>
          </cell>
          <cell r="BP193">
            <v>125</v>
          </cell>
          <cell r="BR193">
            <v>268.93939393939394</v>
          </cell>
          <cell r="BV193">
            <v>569</v>
          </cell>
          <cell r="BZ193">
            <v>614</v>
          </cell>
          <cell r="CZ193">
            <v>55.052800000000005</v>
          </cell>
          <cell r="DU193">
            <v>1.2988013106636481E-2</v>
          </cell>
          <cell r="EJ193">
            <v>0</v>
          </cell>
          <cell r="EK193">
            <v>0</v>
          </cell>
          <cell r="EQ193">
            <v>238.07971162304977</v>
          </cell>
          <cell r="EV193">
            <v>1.2988013106636481E-2</v>
          </cell>
          <cell r="EW193">
            <v>6.5439293895345676</v>
          </cell>
          <cell r="EX193">
            <v>8.717457815635159</v>
          </cell>
          <cell r="EY193">
            <v>0.11322245636602007</v>
          </cell>
          <cell r="FA193">
            <v>0</v>
          </cell>
          <cell r="FB193" t="str">
            <v xml:space="preserve"> </v>
          </cell>
          <cell r="FC193" t="str">
            <v xml:space="preserve"> </v>
          </cell>
          <cell r="FZ193">
            <v>0</v>
          </cell>
          <cell r="GB193">
            <v>0</v>
          </cell>
          <cell r="GC193">
            <v>1</v>
          </cell>
          <cell r="GD193">
            <v>1</v>
          </cell>
          <cell r="GE193">
            <v>1</v>
          </cell>
          <cell r="GF193">
            <v>1</v>
          </cell>
        </row>
        <row r="194">
          <cell r="BJ194">
            <v>5</v>
          </cell>
          <cell r="BM194">
            <v>39.269908169872416</v>
          </cell>
          <cell r="BN194">
            <v>0</v>
          </cell>
          <cell r="BP194">
            <v>100</v>
          </cell>
          <cell r="BR194">
            <v>268.93939393939394</v>
          </cell>
          <cell r="BV194">
            <v>569</v>
          </cell>
          <cell r="BZ194">
            <v>614</v>
          </cell>
          <cell r="CZ194">
            <v>55.052800000000005</v>
          </cell>
          <cell r="DU194">
            <v>1.6235016383295602E-2</v>
          </cell>
          <cell r="EJ194">
            <v>0</v>
          </cell>
          <cell r="EK194">
            <v>0</v>
          </cell>
          <cell r="EQ194">
            <v>238.07971162304977</v>
          </cell>
          <cell r="EV194">
            <v>1.6235016383295602E-2</v>
          </cell>
          <cell r="EW194">
            <v>7.3203388796111772</v>
          </cell>
          <cell r="EX194">
            <v>7.7842955117264951</v>
          </cell>
          <cell r="EY194">
            <v>0.12637816516529407</v>
          </cell>
          <cell r="FA194">
            <v>0</v>
          </cell>
          <cell r="FB194" t="str">
            <v xml:space="preserve"> </v>
          </cell>
          <cell r="FC194" t="str">
            <v xml:space="preserve"> </v>
          </cell>
          <cell r="FZ194">
            <v>0</v>
          </cell>
          <cell r="GB194">
            <v>0</v>
          </cell>
          <cell r="GC194">
            <v>1</v>
          </cell>
          <cell r="GD194">
            <v>1</v>
          </cell>
          <cell r="GE194">
            <v>1</v>
          </cell>
          <cell r="GF194">
            <v>1</v>
          </cell>
        </row>
        <row r="195">
          <cell r="BJ195">
            <v>5</v>
          </cell>
          <cell r="BM195">
            <v>39.269908169872416</v>
          </cell>
          <cell r="BN195">
            <v>0</v>
          </cell>
          <cell r="BP195">
            <v>80</v>
          </cell>
          <cell r="BR195">
            <v>268.93939393939394</v>
          </cell>
          <cell r="BV195">
            <v>569</v>
          </cell>
          <cell r="BZ195">
            <v>614</v>
          </cell>
          <cell r="CZ195">
            <v>55.052800000000005</v>
          </cell>
          <cell r="DU195">
            <v>2.02937704791195E-2</v>
          </cell>
          <cell r="EJ195">
            <v>0</v>
          </cell>
          <cell r="EK195">
            <v>0</v>
          </cell>
          <cell r="EQ195">
            <v>238.07971162304977</v>
          </cell>
          <cell r="EV195">
            <v>2.02937704791195E-2</v>
          </cell>
          <cell r="EW195">
            <v>8.1900013004775971</v>
          </cell>
          <cell r="EX195">
            <v>6.9481080368032915</v>
          </cell>
          <cell r="EY195">
            <v>0.14100330976301159</v>
          </cell>
          <cell r="FA195">
            <v>0</v>
          </cell>
          <cell r="FB195" t="str">
            <v xml:space="preserve"> </v>
          </cell>
          <cell r="FC195" t="str">
            <v xml:space="preserve"> </v>
          </cell>
          <cell r="FZ195">
            <v>0</v>
          </cell>
          <cell r="GB195">
            <v>0</v>
          </cell>
          <cell r="GC195">
            <v>1</v>
          </cell>
          <cell r="GD195">
            <v>1</v>
          </cell>
          <cell r="GE195">
            <v>1</v>
          </cell>
          <cell r="GF195">
            <v>1</v>
          </cell>
        </row>
        <row r="196">
          <cell r="BJ196">
            <v>5</v>
          </cell>
          <cell r="BM196">
            <v>39.269908169872416</v>
          </cell>
          <cell r="BN196">
            <v>0</v>
          </cell>
          <cell r="BP196">
            <v>70</v>
          </cell>
          <cell r="BR196">
            <v>268.93939393939394</v>
          </cell>
          <cell r="BV196">
            <v>569</v>
          </cell>
          <cell r="BZ196">
            <v>614</v>
          </cell>
          <cell r="CZ196">
            <v>55.052800000000005</v>
          </cell>
          <cell r="DU196">
            <v>2.3192880547565145E-2</v>
          </cell>
          <cell r="EJ196">
            <v>0</v>
          </cell>
          <cell r="EK196">
            <v>0</v>
          </cell>
          <cell r="EQ196">
            <v>238.07971162304977</v>
          </cell>
          <cell r="EV196">
            <v>2.3192880547565145E-2</v>
          </cell>
          <cell r="EW196">
            <v>8.7597799416782696</v>
          </cell>
          <cell r="EX196">
            <v>6.489736483840705</v>
          </cell>
          <cell r="EY196">
            <v>0.15051568305489291</v>
          </cell>
          <cell r="FA196">
            <v>0</v>
          </cell>
          <cell r="FB196" t="str">
            <v xml:space="preserve"> </v>
          </cell>
          <cell r="FC196" t="str">
            <v xml:space="preserve"> </v>
          </cell>
          <cell r="FZ196">
            <v>0</v>
          </cell>
          <cell r="GB196">
            <v>0</v>
          </cell>
          <cell r="GC196">
            <v>1</v>
          </cell>
          <cell r="GD196">
            <v>1</v>
          </cell>
          <cell r="GE196">
            <v>1</v>
          </cell>
          <cell r="GF196">
            <v>1</v>
          </cell>
        </row>
        <row r="197">
          <cell r="BJ197">
            <v>5</v>
          </cell>
          <cell r="BM197">
            <v>39.269908169872416</v>
          </cell>
          <cell r="BN197">
            <v>0</v>
          </cell>
          <cell r="BP197">
            <v>60</v>
          </cell>
          <cell r="BR197">
            <v>268.93939393939394</v>
          </cell>
          <cell r="BV197">
            <v>569</v>
          </cell>
          <cell r="BZ197">
            <v>614</v>
          </cell>
          <cell r="CZ197">
            <v>55.052800000000005</v>
          </cell>
          <cell r="DU197">
            <v>2.7058360638826006E-2</v>
          </cell>
          <cell r="EJ197">
            <v>0</v>
          </cell>
          <cell r="EK197">
            <v>0</v>
          </cell>
          <cell r="EQ197">
            <v>238.07971162304977</v>
          </cell>
          <cell r="EV197">
            <v>2.7058360638826006E-2</v>
          </cell>
          <cell r="EW197">
            <v>9.4678561060086714</v>
          </cell>
          <cell r="EX197">
            <v>5.9964284343512082</v>
          </cell>
          <cell r="EY197">
            <v>0.16225352312158578</v>
          </cell>
          <cell r="FA197">
            <v>0</v>
          </cell>
          <cell r="FB197" t="str">
            <v xml:space="preserve"> </v>
          </cell>
          <cell r="FC197" t="str">
            <v xml:space="preserve"> </v>
          </cell>
          <cell r="FZ197">
            <v>0</v>
          </cell>
          <cell r="GB197">
            <v>0</v>
          </cell>
          <cell r="GC197">
            <v>1</v>
          </cell>
          <cell r="GD197">
            <v>1</v>
          </cell>
          <cell r="GE197">
            <v>1</v>
          </cell>
          <cell r="GF197">
            <v>1</v>
          </cell>
        </row>
        <row r="198">
          <cell r="BM198">
            <v>25</v>
          </cell>
          <cell r="BN198">
            <v>0</v>
          </cell>
          <cell r="BP198">
            <v>160</v>
          </cell>
          <cell r="BR198">
            <v>317</v>
          </cell>
          <cell r="BV198">
            <v>516</v>
          </cell>
          <cell r="CZ198">
            <v>37.920000000000009</v>
          </cell>
          <cell r="DU198">
            <v>1.0630933544303795E-2</v>
          </cell>
          <cell r="EJ198">
            <v>0</v>
          </cell>
          <cell r="EK198">
            <v>0</v>
          </cell>
          <cell r="EQ198">
            <v>262.52619740837468</v>
          </cell>
          <cell r="EV198">
            <v>1.0630933544303795E-2</v>
          </cell>
          <cell r="EW198">
            <v>5.9180801664546241</v>
          </cell>
          <cell r="EX198">
            <v>9.6470262932961397</v>
          </cell>
          <cell r="EY198">
            <v>0.10255689542418263</v>
          </cell>
          <cell r="FA198">
            <v>0</v>
          </cell>
          <cell r="FB198" t="str">
            <v xml:space="preserve"> </v>
          </cell>
          <cell r="FC198" t="str">
            <v xml:space="preserve"> </v>
          </cell>
          <cell r="FZ198">
            <v>0</v>
          </cell>
          <cell r="GB198">
            <v>0</v>
          </cell>
          <cell r="GC198">
            <v>1</v>
          </cell>
          <cell r="GD198">
            <v>1</v>
          </cell>
          <cell r="GE198">
            <v>1</v>
          </cell>
          <cell r="GF198">
            <v>1</v>
          </cell>
        </row>
        <row r="199">
          <cell r="BM199">
            <v>25.1</v>
          </cell>
          <cell r="BN199">
            <v>0</v>
          </cell>
          <cell r="BP199">
            <v>100</v>
          </cell>
          <cell r="BR199">
            <v>317</v>
          </cell>
          <cell r="BV199">
            <v>516</v>
          </cell>
          <cell r="CZ199">
            <v>37.920000000000009</v>
          </cell>
          <cell r="DU199">
            <v>1.7077531645569615E-2</v>
          </cell>
          <cell r="EJ199">
            <v>0</v>
          </cell>
          <cell r="EK199">
            <v>0</v>
          </cell>
          <cell r="EQ199">
            <v>262.52619740837468</v>
          </cell>
          <cell r="EV199">
            <v>1.7077531645569615E-2</v>
          </cell>
          <cell r="EW199">
            <v>7.5089482042787248</v>
          </cell>
          <cell r="EX199">
            <v>7.5865981706212491</v>
          </cell>
          <cell r="EY199">
            <v>0.12956037034100493</v>
          </cell>
          <cell r="FA199">
            <v>0</v>
          </cell>
          <cell r="FB199" t="str">
            <v xml:space="preserve"> </v>
          </cell>
          <cell r="FC199" t="str">
            <v xml:space="preserve"> </v>
          </cell>
          <cell r="FZ199">
            <v>0</v>
          </cell>
          <cell r="GB199">
            <v>0</v>
          </cell>
          <cell r="GC199">
            <v>1</v>
          </cell>
          <cell r="GD199">
            <v>1</v>
          </cell>
          <cell r="GE199">
            <v>1</v>
          </cell>
          <cell r="GF199">
            <v>1</v>
          </cell>
        </row>
        <row r="200">
          <cell r="BM200">
            <v>39.5</v>
          </cell>
          <cell r="BN200">
            <v>0</v>
          </cell>
          <cell r="BP200">
            <v>160</v>
          </cell>
          <cell r="BR200">
            <v>316</v>
          </cell>
          <cell r="BV200">
            <v>510</v>
          </cell>
          <cell r="CZ200">
            <v>37.920000000000009</v>
          </cell>
          <cell r="DU200">
            <v>1.6601562499999997E-2</v>
          </cell>
          <cell r="EJ200">
            <v>0</v>
          </cell>
          <cell r="EK200">
            <v>0</v>
          </cell>
          <cell r="EQ200">
            <v>261.52619740837468</v>
          </cell>
          <cell r="EV200">
            <v>1.6601562499999997E-2</v>
          </cell>
          <cell r="EW200">
            <v>7.4029728794216245</v>
          </cell>
          <cell r="EX200">
            <v>7.6964468511963142</v>
          </cell>
          <cell r="EY200">
            <v>0.12777304342806378</v>
          </cell>
          <cell r="FA200">
            <v>0</v>
          </cell>
          <cell r="FB200" t="str">
            <v xml:space="preserve"> </v>
          </cell>
          <cell r="FC200" t="str">
            <v xml:space="preserve"> </v>
          </cell>
          <cell r="FZ200">
            <v>0</v>
          </cell>
          <cell r="GB200">
            <v>0</v>
          </cell>
          <cell r="GC200">
            <v>1</v>
          </cell>
          <cell r="GD200">
            <v>1</v>
          </cell>
          <cell r="GE200">
            <v>1</v>
          </cell>
          <cell r="GF200">
            <v>1</v>
          </cell>
        </row>
        <row r="201">
          <cell r="BM201">
            <v>25</v>
          </cell>
          <cell r="BN201">
            <v>0</v>
          </cell>
          <cell r="BP201">
            <v>160</v>
          </cell>
          <cell r="BR201">
            <v>292</v>
          </cell>
          <cell r="BV201">
            <v>516</v>
          </cell>
          <cell r="CZ201">
            <v>37.920000000000009</v>
          </cell>
          <cell r="DU201">
            <v>1.0630933544303795E-2</v>
          </cell>
          <cell r="EJ201">
            <v>0</v>
          </cell>
          <cell r="EK201">
            <v>0</v>
          </cell>
          <cell r="EQ201">
            <v>219.36826321116627</v>
          </cell>
          <cell r="EV201">
            <v>1.0630933544303795E-2</v>
          </cell>
          <cell r="EW201">
            <v>5.9180801664546241</v>
          </cell>
          <cell r="EX201">
            <v>9.6470262932961397</v>
          </cell>
          <cell r="EY201">
            <v>0.10255689542418263</v>
          </cell>
          <cell r="FA201">
            <v>0</v>
          </cell>
          <cell r="FB201" t="str">
            <v xml:space="preserve"> </v>
          </cell>
          <cell r="FC201" t="str">
            <v xml:space="preserve"> </v>
          </cell>
          <cell r="FZ201">
            <v>0</v>
          </cell>
          <cell r="GB201">
            <v>0</v>
          </cell>
          <cell r="GC201">
            <v>1</v>
          </cell>
          <cell r="GD201">
            <v>1</v>
          </cell>
          <cell r="GE201">
            <v>1</v>
          </cell>
          <cell r="GF201">
            <v>1</v>
          </cell>
        </row>
        <row r="202">
          <cell r="BM202">
            <v>25.1</v>
          </cell>
          <cell r="BN202">
            <v>0</v>
          </cell>
          <cell r="BP202">
            <v>100</v>
          </cell>
          <cell r="BR202">
            <v>292</v>
          </cell>
          <cell r="BV202">
            <v>516</v>
          </cell>
          <cell r="CZ202">
            <v>37.920000000000009</v>
          </cell>
          <cell r="DU202">
            <v>1.7077531645569615E-2</v>
          </cell>
          <cell r="EJ202">
            <v>0</v>
          </cell>
          <cell r="EK202">
            <v>0</v>
          </cell>
          <cell r="EQ202">
            <v>219.36826321116627</v>
          </cell>
          <cell r="EV202">
            <v>1.7077531645569615E-2</v>
          </cell>
          <cell r="EW202">
            <v>7.5089482042787248</v>
          </cell>
          <cell r="EX202">
            <v>7.5865981706212491</v>
          </cell>
          <cell r="EY202">
            <v>0.12956037034100493</v>
          </cell>
          <cell r="FA202">
            <v>0</v>
          </cell>
          <cell r="FB202" t="str">
            <v xml:space="preserve"> </v>
          </cell>
          <cell r="FC202" t="str">
            <v xml:space="preserve"> </v>
          </cell>
          <cell r="FZ202">
            <v>0</v>
          </cell>
          <cell r="GB202">
            <v>0</v>
          </cell>
          <cell r="GC202">
            <v>1</v>
          </cell>
          <cell r="GD202">
            <v>1</v>
          </cell>
          <cell r="GE202">
            <v>1</v>
          </cell>
          <cell r="GF202">
            <v>1</v>
          </cell>
        </row>
        <row r="203">
          <cell r="BM203">
            <v>25</v>
          </cell>
          <cell r="BN203">
            <v>0</v>
          </cell>
          <cell r="BP203">
            <v>75</v>
          </cell>
          <cell r="BR203">
            <v>292</v>
          </cell>
          <cell r="BV203">
            <v>516</v>
          </cell>
          <cell r="CZ203">
            <v>36.839999999999996</v>
          </cell>
          <cell r="DU203">
            <v>2.33441910966341E-2</v>
          </cell>
          <cell r="EJ203">
            <v>0</v>
          </cell>
          <cell r="EK203">
            <v>0</v>
          </cell>
          <cell r="EQ203">
            <v>217.73385729561039</v>
          </cell>
          <cell r="EV203">
            <v>2.33441910966341E-2</v>
          </cell>
          <cell r="EW203">
            <v>8.7885334135699065</v>
          </cell>
          <cell r="EX203">
            <v>6.4681689304952803</v>
          </cell>
          <cell r="EY203">
            <v>0.15099417155879324</v>
          </cell>
          <cell r="FA203">
            <v>0</v>
          </cell>
          <cell r="FB203" t="str">
            <v xml:space="preserve"> </v>
          </cell>
          <cell r="FC203" t="str">
            <v xml:space="preserve"> </v>
          </cell>
          <cell r="FZ203">
            <v>0</v>
          </cell>
          <cell r="GB203">
            <v>0</v>
          </cell>
          <cell r="GC203">
            <v>1</v>
          </cell>
          <cell r="GD203">
            <v>1</v>
          </cell>
          <cell r="GE203">
            <v>1</v>
          </cell>
          <cell r="GF203">
            <v>1</v>
          </cell>
        </row>
        <row r="204">
          <cell r="BM204">
            <v>39.5</v>
          </cell>
          <cell r="BN204">
            <v>0</v>
          </cell>
          <cell r="BP204">
            <v>160</v>
          </cell>
          <cell r="BR204">
            <v>291</v>
          </cell>
          <cell r="BV204">
            <v>510</v>
          </cell>
          <cell r="CZ204">
            <v>37.920000000000009</v>
          </cell>
          <cell r="DU204">
            <v>1.6601562499999997E-2</v>
          </cell>
          <cell r="EJ204">
            <v>0</v>
          </cell>
          <cell r="EK204">
            <v>0</v>
          </cell>
          <cell r="EQ204">
            <v>218.36826321116624</v>
          </cell>
          <cell r="EV204">
            <v>1.6601562499999997E-2</v>
          </cell>
          <cell r="EW204">
            <v>7.4029728794216245</v>
          </cell>
          <cell r="EX204">
            <v>7.6964468511963142</v>
          </cell>
          <cell r="EY204">
            <v>0.12777304342806378</v>
          </cell>
          <cell r="FA204">
            <v>0</v>
          </cell>
          <cell r="FB204" t="str">
            <v xml:space="preserve"> </v>
          </cell>
          <cell r="FC204" t="str">
            <v xml:space="preserve"> </v>
          </cell>
          <cell r="FZ204">
            <v>0</v>
          </cell>
          <cell r="GB204">
            <v>0</v>
          </cell>
          <cell r="GC204">
            <v>1</v>
          </cell>
          <cell r="GD204">
            <v>1</v>
          </cell>
          <cell r="GE204">
            <v>1</v>
          </cell>
          <cell r="GF204">
            <v>1</v>
          </cell>
        </row>
        <row r="205">
          <cell r="BM205">
            <v>25</v>
          </cell>
          <cell r="BN205">
            <v>0</v>
          </cell>
          <cell r="BP205">
            <v>160</v>
          </cell>
          <cell r="BR205">
            <v>297</v>
          </cell>
          <cell r="BV205">
            <v>516</v>
          </cell>
          <cell r="CZ205">
            <v>36.839999999999996</v>
          </cell>
          <cell r="DU205">
            <v>1.0942589576547233E-2</v>
          </cell>
          <cell r="EJ205">
            <v>0</v>
          </cell>
          <cell r="EK205">
            <v>0</v>
          </cell>
          <cell r="EQ205">
            <v>204.16732161951299</v>
          </cell>
          <cell r="EV205">
            <v>1.0942589576547233E-2</v>
          </cell>
          <cell r="EW205">
            <v>6.0045150246480441</v>
          </cell>
          <cell r="EX205">
            <v>9.507157647551951</v>
          </cell>
          <cell r="EY205">
            <v>0.10403292417669328</v>
          </cell>
          <cell r="FA205">
            <v>0</v>
          </cell>
          <cell r="FB205" t="str">
            <v xml:space="preserve"> </v>
          </cell>
          <cell r="FC205" t="str">
            <v xml:space="preserve"> </v>
          </cell>
          <cell r="FZ205">
            <v>0</v>
          </cell>
          <cell r="GB205">
            <v>0</v>
          </cell>
          <cell r="GC205">
            <v>1</v>
          </cell>
          <cell r="GD205">
            <v>1</v>
          </cell>
          <cell r="GE205">
            <v>1</v>
          </cell>
          <cell r="GF205">
            <v>1</v>
          </cell>
        </row>
        <row r="206">
          <cell r="BM206">
            <v>25.1</v>
          </cell>
          <cell r="BN206">
            <v>0</v>
          </cell>
          <cell r="BP206">
            <v>100</v>
          </cell>
          <cell r="BR206">
            <v>297</v>
          </cell>
          <cell r="BV206">
            <v>516</v>
          </cell>
          <cell r="CZ206">
            <v>36.839999999999996</v>
          </cell>
          <cell r="DU206">
            <v>1.7578175895765474E-2</v>
          </cell>
          <cell r="EJ206">
            <v>0</v>
          </cell>
          <cell r="EK206">
            <v>0</v>
          </cell>
          <cell r="EQ206">
            <v>204.16732161951299</v>
          </cell>
          <cell r="EV206">
            <v>1.7578175895765474E-2</v>
          </cell>
          <cell r="EW206">
            <v>7.6188630512801536</v>
          </cell>
          <cell r="EX206">
            <v>7.4758761485088643</v>
          </cell>
          <cell r="EY206">
            <v>0.13141226591344654</v>
          </cell>
          <cell r="FA206">
            <v>0</v>
          </cell>
          <cell r="FB206" t="str">
            <v xml:space="preserve"> </v>
          </cell>
          <cell r="FC206" t="str">
            <v xml:space="preserve"> </v>
          </cell>
          <cell r="FZ206">
            <v>0</v>
          </cell>
          <cell r="GB206">
            <v>0</v>
          </cell>
          <cell r="GC206">
            <v>1</v>
          </cell>
          <cell r="GD206">
            <v>1</v>
          </cell>
          <cell r="GE206">
            <v>1</v>
          </cell>
          <cell r="GF206">
            <v>1</v>
          </cell>
        </row>
        <row r="207">
          <cell r="BM207">
            <v>25</v>
          </cell>
          <cell r="BN207">
            <v>0</v>
          </cell>
          <cell r="BP207">
            <v>75</v>
          </cell>
          <cell r="BR207">
            <v>297</v>
          </cell>
          <cell r="BV207">
            <v>516</v>
          </cell>
          <cell r="CZ207">
            <v>36.839999999999996</v>
          </cell>
          <cell r="DU207">
            <v>2.33441910966341E-2</v>
          </cell>
          <cell r="EJ207">
            <v>0</v>
          </cell>
          <cell r="EK207">
            <v>0</v>
          </cell>
          <cell r="EQ207">
            <v>204.16732161951299</v>
          </cell>
          <cell r="EV207">
            <v>2.33441910966341E-2</v>
          </cell>
          <cell r="EW207">
            <v>8.7885334135699065</v>
          </cell>
          <cell r="EX207">
            <v>6.4681689304952803</v>
          </cell>
          <cell r="EY207">
            <v>0.15099417155879324</v>
          </cell>
          <cell r="FA207">
            <v>0</v>
          </cell>
          <cell r="FB207" t="str">
            <v xml:space="preserve"> </v>
          </cell>
          <cell r="FC207" t="str">
            <v xml:space="preserve"> </v>
          </cell>
          <cell r="FZ207">
            <v>0</v>
          </cell>
          <cell r="GB207">
            <v>0</v>
          </cell>
          <cell r="GC207">
            <v>1</v>
          </cell>
          <cell r="GD207">
            <v>1</v>
          </cell>
          <cell r="GE207">
            <v>1</v>
          </cell>
          <cell r="GF207">
            <v>1</v>
          </cell>
        </row>
        <row r="208">
          <cell r="BM208">
            <v>39.5</v>
          </cell>
          <cell r="BN208">
            <v>0</v>
          </cell>
          <cell r="BP208">
            <v>160</v>
          </cell>
          <cell r="BR208">
            <v>296</v>
          </cell>
          <cell r="BV208">
            <v>510</v>
          </cell>
          <cell r="CZ208">
            <v>36.839999999999996</v>
          </cell>
          <cell r="DU208">
            <v>1.7088253257328993E-2</v>
          </cell>
          <cell r="EJ208">
            <v>0</v>
          </cell>
          <cell r="EK208">
            <v>0</v>
          </cell>
          <cell r="EQ208">
            <v>203.16732161951296</v>
          </cell>
          <cell r="EV208">
            <v>1.7088253257328993E-2</v>
          </cell>
          <cell r="EW208">
            <v>7.511318560233132</v>
          </cell>
          <cell r="EX208">
            <v>7.5841764192695846</v>
          </cell>
          <cell r="EY208">
            <v>0.12960032740074121</v>
          </cell>
          <cell r="FA208">
            <v>0</v>
          </cell>
          <cell r="FB208" t="str">
            <v xml:space="preserve"> </v>
          </cell>
          <cell r="FC208" t="str">
            <v xml:space="preserve"> </v>
          </cell>
          <cell r="FZ208">
            <v>0</v>
          </cell>
          <cell r="GB208">
            <v>0</v>
          </cell>
          <cell r="GC208">
            <v>1</v>
          </cell>
          <cell r="GD208">
            <v>1</v>
          </cell>
          <cell r="GE208">
            <v>1</v>
          </cell>
          <cell r="GF208">
            <v>1</v>
          </cell>
        </row>
        <row r="209">
          <cell r="BM209">
            <v>62.5</v>
          </cell>
          <cell r="BN209">
            <v>0</v>
          </cell>
          <cell r="BP209">
            <v>160</v>
          </cell>
          <cell r="BR209">
            <v>295</v>
          </cell>
          <cell r="BV209">
            <v>496</v>
          </cell>
          <cell r="CZ209">
            <v>36.839999999999996</v>
          </cell>
          <cell r="DU209">
            <v>2.6296145494028235E-2</v>
          </cell>
          <cell r="EJ209">
            <v>0</v>
          </cell>
          <cell r="EK209">
            <v>0</v>
          </cell>
          <cell r="EQ209">
            <v>202.16732161951302</v>
          </cell>
          <cell r="EV209">
            <v>2.6296145494028235E-2</v>
          </cell>
          <cell r="EW209">
            <v>9.3323427485528683</v>
          </cell>
          <cell r="EX209">
            <v>6.0850954887016488</v>
          </cell>
          <cell r="EY209">
            <v>0.1600145563159534</v>
          </cell>
          <cell r="FA209">
            <v>0</v>
          </cell>
          <cell r="FB209" t="str">
            <v xml:space="preserve"> </v>
          </cell>
          <cell r="FC209" t="str">
            <v xml:space="preserve"> </v>
          </cell>
          <cell r="FZ209">
            <v>0</v>
          </cell>
          <cell r="GB209">
            <v>0</v>
          </cell>
          <cell r="GC209">
            <v>1</v>
          </cell>
          <cell r="GD209">
            <v>0</v>
          </cell>
          <cell r="GE209">
            <v>1</v>
          </cell>
          <cell r="GF209">
            <v>0</v>
          </cell>
        </row>
        <row r="210">
          <cell r="BJ210">
            <v>6.35</v>
          </cell>
          <cell r="BM210">
            <v>63.338434887187212</v>
          </cell>
          <cell r="BN210" t="str">
            <v>r.-ass.</v>
          </cell>
          <cell r="BP210">
            <v>152.28</v>
          </cell>
          <cell r="BR210">
            <v>423.58</v>
          </cell>
          <cell r="BV210">
            <v>341.3</v>
          </cell>
          <cell r="CZ210">
            <v>30.491199999999999</v>
          </cell>
          <cell r="DU210">
            <v>1.8343301399017572E-2</v>
          </cell>
          <cell r="EJ210">
            <v>341.38</v>
          </cell>
          <cell r="EK210">
            <v>1.834760103016882E-2</v>
          </cell>
          <cell r="EQ210">
            <v>455.33</v>
          </cell>
          <cell r="EV210">
            <v>1.8343301399017572E-2</v>
          </cell>
          <cell r="EW210">
            <v>7.783915941664084</v>
          </cell>
          <cell r="EX210">
            <v>7.3154503361603904</v>
          </cell>
          <cell r="EY210">
            <v>0.13418951038573446</v>
          </cell>
          <cell r="FA210">
            <v>3.1992474313409613</v>
          </cell>
          <cell r="FB210">
            <v>17.357861669029134</v>
          </cell>
          <cell r="FC210">
            <v>0.1649109406892901</v>
          </cell>
          <cell r="FZ210">
            <v>1</v>
          </cell>
          <cell r="GB210">
            <v>0</v>
          </cell>
          <cell r="GC210">
            <v>1</v>
          </cell>
          <cell r="GD210">
            <v>1</v>
          </cell>
          <cell r="GE210">
            <v>1</v>
          </cell>
          <cell r="GF210">
            <v>1</v>
          </cell>
        </row>
        <row r="211">
          <cell r="BJ211">
            <v>6.35</v>
          </cell>
          <cell r="BM211">
            <v>63.338434887187212</v>
          </cell>
          <cell r="BN211" t="str">
            <v>r.-ass.</v>
          </cell>
          <cell r="BP211">
            <v>228.43</v>
          </cell>
          <cell r="BR211">
            <v>423.58</v>
          </cell>
          <cell r="BV211">
            <v>341.3</v>
          </cell>
          <cell r="CZ211">
            <v>29.5032</v>
          </cell>
          <cell r="DU211">
            <v>1.2637833335300138E-2</v>
          </cell>
          <cell r="EJ211">
            <v>341.38</v>
          </cell>
          <cell r="EK211">
            <v>1.2640795616773398E-2</v>
          </cell>
          <cell r="EQ211">
            <v>455.33</v>
          </cell>
          <cell r="EV211">
            <v>1.2637833335300138E-2</v>
          </cell>
          <cell r="EW211">
            <v>6.4547283530270452</v>
          </cell>
          <cell r="EX211">
            <v>8.8389754824104099</v>
          </cell>
          <cell r="EY211">
            <v>0.11170549900150689</v>
          </cell>
          <cell r="FA211">
            <v>3.7051029647819456</v>
          </cell>
          <cell r="FB211">
            <v>15.104129634823272</v>
          </cell>
          <cell r="FC211">
            <v>0.14893676619020016</v>
          </cell>
          <cell r="FZ211">
            <v>1</v>
          </cell>
          <cell r="GB211">
            <v>0</v>
          </cell>
          <cell r="GC211">
            <v>1</v>
          </cell>
          <cell r="GD211">
            <v>1</v>
          </cell>
          <cell r="GE211">
            <v>1</v>
          </cell>
          <cell r="GF211">
            <v>1</v>
          </cell>
        </row>
        <row r="212">
          <cell r="BJ212">
            <v>6.35</v>
          </cell>
          <cell r="BM212">
            <v>63.338434887187212</v>
          </cell>
          <cell r="BN212" t="str">
            <v>r.-ass.</v>
          </cell>
          <cell r="BP212">
            <v>228.43</v>
          </cell>
          <cell r="BR212">
            <v>423.58</v>
          </cell>
          <cell r="BV212">
            <v>341.3</v>
          </cell>
          <cell r="CZ212">
            <v>28.614000000000001</v>
          </cell>
          <cell r="DU212">
            <v>1.3030562817432969E-2</v>
          </cell>
          <cell r="EJ212">
            <v>341.38</v>
          </cell>
          <cell r="EK212">
            <v>1.3033617153868346E-2</v>
          </cell>
          <cell r="EQ212">
            <v>455.33</v>
          </cell>
          <cell r="EV212">
            <v>1.3030562817432969E-2</v>
          </cell>
          <cell r="EW212">
            <v>6.554686759296561</v>
          </cell>
          <cell r="EX212">
            <v>8.7030256828576658</v>
          </cell>
          <cell r="EY212">
            <v>0.11340532286220928</v>
          </cell>
          <cell r="FA212">
            <v>3.7154231205254029</v>
          </cell>
          <cell r="FB212">
            <v>15.064084919813133</v>
          </cell>
          <cell r="FC212">
            <v>0.15436358183068472</v>
          </cell>
          <cell r="FZ212">
            <v>1</v>
          </cell>
          <cell r="GB212">
            <v>0</v>
          </cell>
          <cell r="GC212">
            <v>1</v>
          </cell>
          <cell r="GD212">
            <v>1</v>
          </cell>
          <cell r="GE212">
            <v>1</v>
          </cell>
          <cell r="GF212">
            <v>1</v>
          </cell>
        </row>
        <row r="213">
          <cell r="BJ213">
            <v>6.35</v>
          </cell>
          <cell r="BM213">
            <v>63.338434887187212</v>
          </cell>
          <cell r="BN213" t="str">
            <v>r.-ass.</v>
          </cell>
          <cell r="BP213">
            <v>342.64</v>
          </cell>
          <cell r="BR213">
            <v>423.58</v>
          </cell>
          <cell r="BV213">
            <v>341.3</v>
          </cell>
          <cell r="CZ213">
            <v>29.556399999999996</v>
          </cell>
          <cell r="DU213">
            <v>8.4101799812096069E-3</v>
          </cell>
          <cell r="EJ213">
            <v>341.38</v>
          </cell>
          <cell r="EK213">
            <v>8.4121513096552455E-3</v>
          </cell>
          <cell r="EQ213">
            <v>455.33</v>
          </cell>
          <cell r="EV213">
            <v>8.4101799812096069E-3</v>
          </cell>
          <cell r="EW213">
            <v>5.2618190922786097</v>
          </cell>
          <cell r="EX213">
            <v>10.858338712850491</v>
          </cell>
          <cell r="EY213">
            <v>9.1320582872008491E-2</v>
          </cell>
          <cell r="FA213">
            <v>5.1550757460053473</v>
          </cell>
          <cell r="FB213">
            <v>10.978094538358061</v>
          </cell>
          <cell r="FC213">
            <v>0.18557075196879011</v>
          </cell>
          <cell r="FZ213">
            <v>1</v>
          </cell>
          <cell r="GB213">
            <v>0</v>
          </cell>
          <cell r="GC213">
            <v>1</v>
          </cell>
          <cell r="GD213">
            <v>1</v>
          </cell>
          <cell r="GE213">
            <v>0</v>
          </cell>
          <cell r="GF213">
            <v>0</v>
          </cell>
        </row>
        <row r="214">
          <cell r="BJ214">
            <v>6.35</v>
          </cell>
          <cell r="BM214">
            <v>63.338434887187212</v>
          </cell>
          <cell r="BN214" t="str">
            <v>r.-ass.</v>
          </cell>
          <cell r="BP214">
            <v>228.43</v>
          </cell>
          <cell r="BR214">
            <v>423.58</v>
          </cell>
          <cell r="BV214">
            <v>372.33</v>
          </cell>
          <cell r="CZ214">
            <v>28.241599999999995</v>
          </cell>
          <cell r="DU214">
            <v>1.4402709179784624E-2</v>
          </cell>
          <cell r="EJ214">
            <v>372.41</v>
          </cell>
          <cell r="EK214">
            <v>1.4405803791377523E-2</v>
          </cell>
          <cell r="EQ214">
            <v>455.33</v>
          </cell>
          <cell r="EV214">
            <v>1.4402709179784624E-2</v>
          </cell>
          <cell r="EW214">
            <v>6.8927540249277977</v>
          </cell>
          <cell r="EX214">
            <v>8.2723262639316797</v>
          </cell>
          <cell r="EY214">
            <v>0.11914390941970225</v>
          </cell>
          <cell r="FA214">
            <v>4.6073520634512111</v>
          </cell>
          <cell r="FB214">
            <v>12.245793570321402</v>
          </cell>
          <cell r="FC214">
            <v>0.25616622769604563</v>
          </cell>
          <cell r="FZ214">
            <v>1</v>
          </cell>
          <cell r="GB214">
            <v>0</v>
          </cell>
          <cell r="GC214">
            <v>1</v>
          </cell>
          <cell r="GD214">
            <v>1</v>
          </cell>
          <cell r="GE214">
            <v>1</v>
          </cell>
          <cell r="GF214">
            <v>1</v>
          </cell>
        </row>
        <row r="215">
          <cell r="BJ215">
            <v>6.35</v>
          </cell>
          <cell r="BM215">
            <v>63.338434887187212</v>
          </cell>
          <cell r="BN215" t="str">
            <v>r.-ass.</v>
          </cell>
          <cell r="BP215">
            <v>228.43</v>
          </cell>
          <cell r="BR215">
            <v>423.58</v>
          </cell>
          <cell r="BV215">
            <v>372.33</v>
          </cell>
          <cell r="CZ215">
            <v>31.441199999999998</v>
          </cell>
          <cell r="DU215">
            <v>1.2937023764099507E-2</v>
          </cell>
          <cell r="EJ215">
            <v>372.41</v>
          </cell>
          <cell r="EK215">
            <v>1.2939803453893853E-2</v>
          </cell>
          <cell r="EQ215">
            <v>455.33</v>
          </cell>
          <cell r="EV215">
            <v>1.2937023764099507E-2</v>
          </cell>
          <cell r="EW215">
            <v>6.5310153907523683</v>
          </cell>
          <cell r="EX215">
            <v>8.7348458126948891</v>
          </cell>
          <cell r="EY215">
            <v>0.11300290785457885</v>
          </cell>
          <cell r="FA215">
            <v>4.3046110389285532</v>
          </cell>
          <cell r="FB215">
            <v>13.078351526611618</v>
          </cell>
          <cell r="FC215">
            <v>0.20216813720036292</v>
          </cell>
          <cell r="FZ215">
            <v>1</v>
          </cell>
          <cell r="GB215">
            <v>0</v>
          </cell>
          <cell r="GC215">
            <v>1</v>
          </cell>
          <cell r="GD215">
            <v>1</v>
          </cell>
          <cell r="GE215">
            <v>1</v>
          </cell>
          <cell r="GF215">
            <v>1</v>
          </cell>
        </row>
        <row r="216">
          <cell r="BJ216">
            <v>6.35</v>
          </cell>
          <cell r="BM216">
            <v>63.338434887187212</v>
          </cell>
          <cell r="BN216" t="str">
            <v>r.-ass.</v>
          </cell>
          <cell r="BP216">
            <v>228.43</v>
          </cell>
          <cell r="BR216">
            <v>423.58</v>
          </cell>
          <cell r="BV216">
            <v>372.33</v>
          </cell>
          <cell r="CZ216">
            <v>18.338799999999999</v>
          </cell>
          <cell r="DU216">
            <v>2.2180052760911586E-2</v>
          </cell>
          <cell r="EJ216">
            <v>372.41</v>
          </cell>
          <cell r="EK216">
            <v>2.2184818437115152E-2</v>
          </cell>
          <cell r="EQ216">
            <v>455.33</v>
          </cell>
          <cell r="EV216">
            <v>2.2180052760911586E-2</v>
          </cell>
          <cell r="EW216">
            <v>8.5649056684174827</v>
          </cell>
          <cell r="EX216">
            <v>6.6396954390380394</v>
          </cell>
          <cell r="EY216">
            <v>0.14726879515424773</v>
          </cell>
          <cell r="FA216">
            <v>3.4342289982834475</v>
          </cell>
          <cell r="FB216">
            <v>16.234829557796818</v>
          </cell>
          <cell r="FC216">
            <v>0.22706479024482973</v>
          </cell>
          <cell r="FZ216">
            <v>1</v>
          </cell>
          <cell r="GB216">
            <v>0</v>
          </cell>
          <cell r="GC216">
            <v>1</v>
          </cell>
          <cell r="GD216">
            <v>1</v>
          </cell>
          <cell r="GE216">
            <v>1</v>
          </cell>
          <cell r="GF216">
            <v>1</v>
          </cell>
        </row>
        <row r="217">
          <cell r="BJ217">
            <v>6.35</v>
          </cell>
          <cell r="BM217">
            <v>63.338434887187212</v>
          </cell>
          <cell r="BN217" t="str">
            <v>r.-ass.</v>
          </cell>
          <cell r="BP217">
            <v>228.43</v>
          </cell>
          <cell r="BR217">
            <v>423.58</v>
          </cell>
          <cell r="BV217">
            <v>372.33</v>
          </cell>
          <cell r="CZ217">
            <v>23.111599999999999</v>
          </cell>
          <cell r="DU217">
            <v>1.7599627527813105E-2</v>
          </cell>
          <cell r="EJ217">
            <v>372.41</v>
          </cell>
          <cell r="EK217">
            <v>1.7603409039381408E-2</v>
          </cell>
          <cell r="EQ217">
            <v>455.33</v>
          </cell>
          <cell r="EV217">
            <v>1.7599627527813105E-2</v>
          </cell>
          <cell r="EW217">
            <v>7.6235381092956445</v>
          </cell>
          <cell r="EX217">
            <v>7.4712371340023953</v>
          </cell>
          <cell r="EY217">
            <v>0.13149099073040804</v>
          </cell>
          <cell r="FA217">
            <v>3.509913190985805</v>
          </cell>
          <cell r="FB217">
            <v>15.902641148208305</v>
          </cell>
          <cell r="FC217">
            <v>0.18757475309866575</v>
          </cell>
          <cell r="FZ217">
            <v>1</v>
          </cell>
          <cell r="GB217">
            <v>0</v>
          </cell>
          <cell r="GC217">
            <v>1</v>
          </cell>
          <cell r="GD217">
            <v>1</v>
          </cell>
          <cell r="GE217">
            <v>1</v>
          </cell>
          <cell r="GF217">
            <v>1</v>
          </cell>
        </row>
        <row r="218">
          <cell r="BJ218">
            <v>6.35</v>
          </cell>
          <cell r="BM218">
            <v>63.338434887187212</v>
          </cell>
          <cell r="BN218" t="str">
            <v>r.-ass.</v>
          </cell>
          <cell r="BP218">
            <v>228.43</v>
          </cell>
          <cell r="BR218">
            <v>423.58</v>
          </cell>
          <cell r="BV218">
            <v>372.33</v>
          </cell>
          <cell r="CZ218">
            <v>36.837199999999996</v>
          </cell>
          <cell r="DU218">
            <v>1.1041977988875525E-2</v>
          </cell>
          <cell r="EJ218">
            <v>372.41</v>
          </cell>
          <cell r="EK218">
            <v>1.1044350503148108E-2</v>
          </cell>
          <cell r="EQ218">
            <v>455.33</v>
          </cell>
          <cell r="EV218">
            <v>1.1041977988875525E-2</v>
          </cell>
          <cell r="EW218">
            <v>6.0318227599975254</v>
          </cell>
          <cell r="EX218">
            <v>9.4637986190613201</v>
          </cell>
          <cell r="EY218">
            <v>0.10449905604282568</v>
          </cell>
          <cell r="FA218">
            <v>4.389757616718243</v>
          </cell>
          <cell r="FB218">
            <v>12.833153449244145</v>
          </cell>
          <cell r="FC218">
            <v>0.17909493977835564</v>
          </cell>
          <cell r="FZ218">
            <v>1</v>
          </cell>
          <cell r="GB218">
            <v>0</v>
          </cell>
          <cell r="GC218">
            <v>1</v>
          </cell>
          <cell r="GD218">
            <v>1</v>
          </cell>
          <cell r="GE218">
            <v>1</v>
          </cell>
          <cell r="GF218">
            <v>1</v>
          </cell>
        </row>
        <row r="219">
          <cell r="BJ219">
            <v>6.35</v>
          </cell>
          <cell r="BM219">
            <v>63.338434887187212</v>
          </cell>
          <cell r="BN219" t="str">
            <v>r.-ass.</v>
          </cell>
          <cell r="BP219">
            <v>228.43</v>
          </cell>
          <cell r="BR219">
            <v>423.58</v>
          </cell>
          <cell r="BV219">
            <v>372.33</v>
          </cell>
          <cell r="CZ219">
            <v>31.752800000000004</v>
          </cell>
          <cell r="DU219">
            <v>1.2810068767850562E-2</v>
          </cell>
          <cell r="EJ219">
            <v>372.41</v>
          </cell>
          <cell r="EK219">
            <v>1.2812821179693359E-2</v>
          </cell>
          <cell r="EQ219">
            <v>455.33</v>
          </cell>
          <cell r="EV219">
            <v>1.2810068767850562E-2</v>
          </cell>
          <cell r="EW219">
            <v>6.4987521307568388</v>
          </cell>
          <cell r="EX219">
            <v>8.7785872121995414</v>
          </cell>
          <cell r="EY219">
            <v>0.11245430587284967</v>
          </cell>
          <cell r="FA219">
            <v>4.9857794075328412</v>
          </cell>
          <cell r="FB219">
            <v>11.341356095613792</v>
          </cell>
          <cell r="FC219">
            <v>0.26505110613158817</v>
          </cell>
          <cell r="FZ219">
            <v>1</v>
          </cell>
          <cell r="GB219">
            <v>0</v>
          </cell>
          <cell r="GC219">
            <v>1</v>
          </cell>
          <cell r="GD219">
            <v>1</v>
          </cell>
          <cell r="GE219">
            <v>1</v>
          </cell>
          <cell r="GF219">
            <v>1</v>
          </cell>
        </row>
        <row r="220">
          <cell r="BJ220">
            <v>6.35</v>
          </cell>
          <cell r="BM220">
            <v>63.338434887187212</v>
          </cell>
          <cell r="BN220" t="str">
            <v>r.-ass.</v>
          </cell>
          <cell r="BP220">
            <v>228.43</v>
          </cell>
          <cell r="BR220">
            <v>423.58</v>
          </cell>
          <cell r="BV220">
            <v>372.33</v>
          </cell>
          <cell r="CZ220">
            <v>11.9472</v>
          </cell>
          <cell r="DU220">
            <v>3.4046098799032858E-2</v>
          </cell>
          <cell r="EJ220">
            <v>372.41</v>
          </cell>
          <cell r="EK220">
            <v>3.4053414051373319E-2</v>
          </cell>
          <cell r="EQ220">
            <v>455.33</v>
          </cell>
          <cell r="EV220">
            <v>3.4046098799032858E-2</v>
          </cell>
          <cell r="EW220">
            <v>10.632906696540408</v>
          </cell>
          <cell r="EX220">
            <v>5.3265317848193181</v>
          </cell>
          <cell r="EY220">
            <v>0.18134762740214733</v>
          </cell>
          <cell r="FA220">
            <v>3.1882503738877417</v>
          </cell>
          <cell r="FB220">
            <v>17.414119229235087</v>
          </cell>
          <cell r="FC220">
            <v>0.30416347190946869</v>
          </cell>
          <cell r="FZ220">
            <v>1</v>
          </cell>
          <cell r="GB220">
            <v>0</v>
          </cell>
          <cell r="GC220">
            <v>1</v>
          </cell>
          <cell r="GD220">
            <v>1</v>
          </cell>
          <cell r="GE220">
            <v>1</v>
          </cell>
          <cell r="GF220">
            <v>1</v>
          </cell>
        </row>
        <row r="221">
          <cell r="BJ221">
            <v>6.35</v>
          </cell>
          <cell r="BM221">
            <v>63.338434887187212</v>
          </cell>
          <cell r="BN221" t="str">
            <v>r.-ass.</v>
          </cell>
          <cell r="BP221">
            <v>342.64</v>
          </cell>
          <cell r="BR221">
            <v>423.58</v>
          </cell>
          <cell r="BV221">
            <v>372.33</v>
          </cell>
          <cell r="CZ221">
            <v>28.089600000000004</v>
          </cell>
          <cell r="DU221">
            <v>9.6539048184575878E-3</v>
          </cell>
          <cell r="EJ221">
            <v>372.41</v>
          </cell>
          <cell r="EK221">
            <v>9.6559790869438153E-3</v>
          </cell>
          <cell r="EQ221">
            <v>455.33</v>
          </cell>
          <cell r="EV221">
            <v>9.6539048184575878E-3</v>
          </cell>
          <cell r="EW221">
            <v>5.6386533791201447</v>
          </cell>
          <cell r="EX221">
            <v>10.128426725346122</v>
          </cell>
          <cell r="EY221">
            <v>9.7778867567213532E-2</v>
          </cell>
          <cell r="FA221">
            <v>5.1512670510588814</v>
          </cell>
          <cell r="FB221">
            <v>10.986014000656951</v>
          </cell>
          <cell r="FC221">
            <v>0.21270617319449764</v>
          </cell>
          <cell r="FZ221">
            <v>1</v>
          </cell>
          <cell r="GB221">
            <v>0</v>
          </cell>
          <cell r="GC221">
            <v>1</v>
          </cell>
          <cell r="GD221">
            <v>1</v>
          </cell>
          <cell r="GE221">
            <v>0</v>
          </cell>
          <cell r="GF221">
            <v>0</v>
          </cell>
        </row>
        <row r="222">
          <cell r="BJ222">
            <v>6.35</v>
          </cell>
          <cell r="BM222">
            <v>63.338434887187212</v>
          </cell>
          <cell r="BN222" t="str">
            <v>r.-ass.</v>
          </cell>
          <cell r="BP222">
            <v>456.85</v>
          </cell>
          <cell r="BR222">
            <v>423.58</v>
          </cell>
          <cell r="BV222">
            <v>372.33</v>
          </cell>
          <cell r="CZ222">
            <v>28.560799999999997</v>
          </cell>
          <cell r="DU222">
            <v>7.1210269854711508E-3</v>
          </cell>
          <cell r="EJ222">
            <v>372.41</v>
          </cell>
          <cell r="EK222">
            <v>7.1225570318247571E-3</v>
          </cell>
          <cell r="EQ222">
            <v>455.33</v>
          </cell>
          <cell r="EV222">
            <v>7.1210269854711508E-3</v>
          </cell>
          <cell r="EW222">
            <v>4.8407286244180909</v>
          </cell>
          <cell r="EX222">
            <v>11.808013499279475</v>
          </cell>
          <cell r="EY222">
            <v>8.4085182773176781E-2</v>
          </cell>
          <cell r="FA222">
            <v>6.9818316728344305</v>
          </cell>
          <cell r="FB222">
            <v>8.1509748130556883</v>
          </cell>
          <cell r="FC222">
            <v>0.28345482673032524</v>
          </cell>
          <cell r="FZ222">
            <v>1</v>
          </cell>
          <cell r="GB222">
            <v>0</v>
          </cell>
          <cell r="GC222">
            <v>1</v>
          </cell>
          <cell r="GD222">
            <v>0</v>
          </cell>
          <cell r="GE222">
            <v>0</v>
          </cell>
          <cell r="GF222">
            <v>0</v>
          </cell>
        </row>
        <row r="223">
          <cell r="BJ223">
            <v>6.4</v>
          </cell>
          <cell r="BM223">
            <v>64.339817545518969</v>
          </cell>
          <cell r="BN223" t="str">
            <v>r.-ass.</v>
          </cell>
          <cell r="BP223">
            <v>228.43</v>
          </cell>
          <cell r="BR223">
            <v>423.33</v>
          </cell>
          <cell r="BV223">
            <v>237.19</v>
          </cell>
          <cell r="CZ223">
            <v>26.045200000000001</v>
          </cell>
          <cell r="DU223">
            <v>1.0106170817018487E-2</v>
          </cell>
          <cell r="EJ223">
            <v>237.24</v>
          </cell>
          <cell r="EK223">
            <v>1.0108301212654268E-2</v>
          </cell>
          <cell r="EQ223">
            <v>455.33</v>
          </cell>
          <cell r="EV223">
            <v>1.0106170817018487E-2</v>
          </cell>
          <cell r="EW223">
            <v>5.7696595102240753</v>
          </cell>
          <cell r="EX223">
            <v>9.8969412283251295</v>
          </cell>
          <cell r="EY223">
            <v>0.10002017861944652</v>
          </cell>
          <cell r="FA223">
            <v>5.8479470436742229</v>
          </cell>
          <cell r="FB223">
            <v>9.7037325885142796</v>
          </cell>
          <cell r="FC223">
            <v>0.2846375078597822</v>
          </cell>
          <cell r="FZ223">
            <v>1</v>
          </cell>
          <cell r="GB223">
            <v>0</v>
          </cell>
          <cell r="GC223">
            <v>1</v>
          </cell>
          <cell r="GD223">
            <v>1</v>
          </cell>
          <cell r="GE223">
            <v>1</v>
          </cell>
          <cell r="GF223">
            <v>1</v>
          </cell>
        </row>
        <row r="224">
          <cell r="BJ224">
            <v>9.5250000000000004</v>
          </cell>
          <cell r="BM224">
            <v>142.51147849617124</v>
          </cell>
          <cell r="BN224" t="str">
            <v>r.-ass.</v>
          </cell>
          <cell r="BP224">
            <v>456.85</v>
          </cell>
          <cell r="BR224">
            <v>407.70499999999998</v>
          </cell>
          <cell r="BV224">
            <v>517.13</v>
          </cell>
          <cell r="CZ224">
            <v>30.810400000000001</v>
          </cell>
          <cell r="DU224">
            <v>2.0628606127851695E-2</v>
          </cell>
          <cell r="EJ224">
            <v>517.24</v>
          </cell>
          <cell r="EK224">
            <v>2.0632994089629323E-2</v>
          </cell>
          <cell r="EQ224">
            <v>455.33</v>
          </cell>
          <cell r="EV224">
            <v>2.0628606127851695E-2</v>
          </cell>
          <cell r="EW224">
            <v>8.2577579092531135</v>
          </cell>
          <cell r="EX224">
            <v>6.8903100629933371</v>
          </cell>
          <cell r="EY224">
            <v>0.14213749238826257</v>
          </cell>
          <cell r="FA224">
            <v>2.9970564283434515</v>
          </cell>
          <cell r="FB224">
            <v>18.451829152233174</v>
          </cell>
          <cell r="FC224">
            <v>0.16477256919493824</v>
          </cell>
          <cell r="FZ224">
            <v>1</v>
          </cell>
          <cell r="GB224">
            <v>0</v>
          </cell>
          <cell r="GC224">
            <v>1</v>
          </cell>
          <cell r="GD224">
            <v>0</v>
          </cell>
          <cell r="GE224">
            <v>0</v>
          </cell>
          <cell r="GF224">
            <v>0</v>
          </cell>
        </row>
        <row r="225">
          <cell r="BJ225">
            <v>9.5250000000000004</v>
          </cell>
          <cell r="BM225">
            <v>142.51147849617124</v>
          </cell>
          <cell r="BN225" t="str">
            <v>r.-ass.</v>
          </cell>
          <cell r="BP225">
            <v>532.99</v>
          </cell>
          <cell r="BR225">
            <v>407.70499999999998</v>
          </cell>
          <cell r="BV225">
            <v>517.13</v>
          </cell>
          <cell r="CZ225">
            <v>29.450000000000003</v>
          </cell>
          <cell r="DU225">
            <v>1.8498498967589257E-2</v>
          </cell>
          <cell r="EJ225">
            <v>517.24</v>
          </cell>
          <cell r="EK225">
            <v>1.8502433829009856E-2</v>
          </cell>
          <cell r="EQ225">
            <v>455.33</v>
          </cell>
          <cell r="EV225">
            <v>1.8498498967589257E-2</v>
          </cell>
          <cell r="EW225">
            <v>7.8169803248519978</v>
          </cell>
          <cell r="EX225">
            <v>7.28412247299838</v>
          </cell>
          <cell r="EY225">
            <v>0.13474533204655423</v>
          </cell>
          <cell r="FA225">
            <v>2.5994589958392811</v>
          </cell>
          <cell r="FB225">
            <v>21.041506241242917</v>
          </cell>
          <cell r="FC225">
            <v>0.11482147238507925</v>
          </cell>
          <cell r="FZ225">
            <v>1</v>
          </cell>
          <cell r="GB225">
            <v>0</v>
          </cell>
          <cell r="GC225">
            <v>1</v>
          </cell>
          <cell r="GD225">
            <v>0</v>
          </cell>
          <cell r="GE225">
            <v>0</v>
          </cell>
          <cell r="GF225">
            <v>0</v>
          </cell>
        </row>
        <row r="226">
          <cell r="BJ226">
            <v>9.5250000000000004</v>
          </cell>
          <cell r="BM226">
            <v>142.51147849617124</v>
          </cell>
          <cell r="BN226" t="str">
            <v>r.-ass.</v>
          </cell>
          <cell r="BP226">
            <v>342.64</v>
          </cell>
          <cell r="BR226">
            <v>407.70499999999998</v>
          </cell>
          <cell r="BV226">
            <v>351.65</v>
          </cell>
          <cell r="CZ226">
            <v>30.134</v>
          </cell>
          <cell r="DU226">
            <v>1.9123038220734336E-2</v>
          </cell>
          <cell r="EJ226">
            <v>351.72</v>
          </cell>
          <cell r="EK226">
            <v>1.9126844882686424E-2</v>
          </cell>
          <cell r="EQ226">
            <v>455.33</v>
          </cell>
          <cell r="EV226">
            <v>1.9123038220734336E-2</v>
          </cell>
          <cell r="EW226">
            <v>7.9486808465720742</v>
          </cell>
          <cell r="EX226">
            <v>7.1619093648543624</v>
          </cell>
          <cell r="EY226">
            <v>0.13695746651754515</v>
          </cell>
          <cell r="FA226">
            <v>3.5260065455829066</v>
          </cell>
          <cell r="FB226">
            <v>15.833705558713588</v>
          </cell>
          <cell r="FC226">
            <v>0.20554047447748541</v>
          </cell>
          <cell r="FZ226">
            <v>1</v>
          </cell>
          <cell r="GB226">
            <v>0</v>
          </cell>
          <cell r="GC226">
            <v>1</v>
          </cell>
          <cell r="GD226">
            <v>1</v>
          </cell>
          <cell r="GE226">
            <v>0</v>
          </cell>
          <cell r="GF226">
            <v>0</v>
          </cell>
        </row>
        <row r="227">
          <cell r="BJ227">
            <v>9.5250000000000004</v>
          </cell>
          <cell r="BM227">
            <v>142.51147849617124</v>
          </cell>
          <cell r="BN227" t="str">
            <v>r.-ass.</v>
          </cell>
          <cell r="BP227">
            <v>456.85</v>
          </cell>
          <cell r="BR227">
            <v>407.70499999999998</v>
          </cell>
          <cell r="BV227">
            <v>351.65</v>
          </cell>
          <cell r="CZ227">
            <v>29.556399999999996</v>
          </cell>
          <cell r="DU227">
            <v>1.4622666451763995E-2</v>
          </cell>
          <cell r="EJ227">
            <v>351.72</v>
          </cell>
          <cell r="EK227">
            <v>1.4625577262660125E-2</v>
          </cell>
          <cell r="EQ227">
            <v>455.33</v>
          </cell>
          <cell r="EV227">
            <v>1.4622666451763995E-2</v>
          </cell>
          <cell r="EW227">
            <v>6.9454448020440118</v>
          </cell>
          <cell r="EX227">
            <v>8.20895731149818</v>
          </cell>
          <cell r="EY227">
            <v>0.1200368446828072</v>
          </cell>
          <cell r="FA227">
            <v>3.5437888027583595</v>
          </cell>
          <cell r="FB227">
            <v>15.758209760370226</v>
          </cell>
          <cell r="FC227">
            <v>0.15863999864358735</v>
          </cell>
          <cell r="FZ227">
            <v>1</v>
          </cell>
          <cell r="GB227">
            <v>0</v>
          </cell>
          <cell r="GC227">
            <v>1</v>
          </cell>
          <cell r="GD227">
            <v>0</v>
          </cell>
          <cell r="GE227">
            <v>0</v>
          </cell>
          <cell r="GF227">
            <v>0</v>
          </cell>
        </row>
        <row r="228">
          <cell r="BJ228">
            <v>9.5250000000000004</v>
          </cell>
          <cell r="BM228">
            <v>142.51147849617124</v>
          </cell>
          <cell r="BN228" t="str">
            <v>r.-ass.</v>
          </cell>
          <cell r="BP228">
            <v>532.99</v>
          </cell>
          <cell r="BR228">
            <v>407.70499999999998</v>
          </cell>
          <cell r="BV228">
            <v>351.65</v>
          </cell>
          <cell r="CZ228">
            <v>28.872399999999999</v>
          </cell>
          <cell r="DU228">
            <v>1.2830683485837314E-2</v>
          </cell>
          <cell r="EJ228">
            <v>351.72</v>
          </cell>
          <cell r="EK228">
            <v>1.283323758179639E-2</v>
          </cell>
          <cell r="EQ228">
            <v>455.33</v>
          </cell>
          <cell r="EV228">
            <v>1.2830683485837314E-2</v>
          </cell>
          <cell r="EW228">
            <v>6.5040016749325149</v>
          </cell>
          <cell r="EX228">
            <v>8.771440630953002</v>
          </cell>
          <cell r="EY228">
            <v>0.11254357845057111</v>
          </cell>
          <cell r="FA228">
            <v>3.8954843042140581</v>
          </cell>
          <cell r="FB228">
            <v>14.397373104625856</v>
          </cell>
          <cell r="FC228">
            <v>0.16606002009153648</v>
          </cell>
          <cell r="FZ228">
            <v>1</v>
          </cell>
          <cell r="GB228">
            <v>0</v>
          </cell>
          <cell r="GC228">
            <v>1</v>
          </cell>
          <cell r="GD228">
            <v>0</v>
          </cell>
          <cell r="GE228">
            <v>0</v>
          </cell>
          <cell r="GF228">
            <v>0</v>
          </cell>
        </row>
        <row r="229">
          <cell r="BJ229">
            <v>9.5250000000000004</v>
          </cell>
          <cell r="BM229">
            <v>142.51147849617124</v>
          </cell>
          <cell r="BN229" t="str">
            <v>r.-ass.</v>
          </cell>
          <cell r="BP229">
            <v>228.43</v>
          </cell>
          <cell r="BR229">
            <v>407.70499999999998</v>
          </cell>
          <cell r="BV229">
            <v>275.8</v>
          </cell>
          <cell r="CZ229">
            <v>32.436799999999998</v>
          </cell>
          <cell r="DU229">
            <v>2.0899901324617179E-2</v>
          </cell>
          <cell r="EJ229">
            <v>275.86</v>
          </cell>
          <cell r="EK229">
            <v>2.0904448076174385E-2</v>
          </cell>
          <cell r="EQ229">
            <v>455.33</v>
          </cell>
          <cell r="EV229">
            <v>2.0899901324617179E-2</v>
          </cell>
          <cell r="EW229">
            <v>8.3122627699049136</v>
          </cell>
          <cell r="EX229">
            <v>6.8444952966333235</v>
          </cell>
          <cell r="EY229">
            <v>0.14304927631644285</v>
          </cell>
          <cell r="FA229">
            <v>3.0595768612858483</v>
          </cell>
          <cell r="FB229">
            <v>18.09959622659072</v>
          </cell>
          <cell r="FC229">
            <v>0.17327296598374314</v>
          </cell>
          <cell r="FZ229">
            <v>1</v>
          </cell>
          <cell r="GB229">
            <v>0</v>
          </cell>
          <cell r="GC229">
            <v>1</v>
          </cell>
          <cell r="GD229">
            <v>1</v>
          </cell>
          <cell r="GE229">
            <v>1</v>
          </cell>
          <cell r="GF229">
            <v>1</v>
          </cell>
        </row>
        <row r="230">
          <cell r="BJ230">
            <v>9.5250000000000004</v>
          </cell>
          <cell r="BM230">
            <v>142.51147849617124</v>
          </cell>
          <cell r="BN230" t="str">
            <v>r.-ass.</v>
          </cell>
          <cell r="BP230">
            <v>342.64</v>
          </cell>
          <cell r="BR230">
            <v>407.70499999999998</v>
          </cell>
          <cell r="BV230">
            <v>275.8</v>
          </cell>
          <cell r="CZ230">
            <v>32.436799999999998</v>
          </cell>
          <cell r="DU230">
            <v>1.3933470872000649E-2</v>
          </cell>
          <cell r="EJ230">
            <v>275.86</v>
          </cell>
          <cell r="EK230">
            <v>1.3936502083937995E-2</v>
          </cell>
          <cell r="EQ230">
            <v>455.33</v>
          </cell>
          <cell r="EV230">
            <v>1.3933470872000649E-2</v>
          </cell>
          <cell r="EW230">
            <v>6.7790060285106746</v>
          </cell>
          <cell r="EX230">
            <v>8.4124685137490403</v>
          </cell>
          <cell r="EY230">
            <v>0.11721488499794484</v>
          </cell>
          <cell r="FA230">
            <v>4.0869447025580179</v>
          </cell>
          <cell r="FB230">
            <v>13.749087235855152</v>
          </cell>
          <cell r="FC230">
            <v>0.19737562158985963</v>
          </cell>
          <cell r="FZ230">
            <v>1</v>
          </cell>
          <cell r="GB230">
            <v>0</v>
          </cell>
          <cell r="GC230">
            <v>1</v>
          </cell>
          <cell r="GD230">
            <v>1</v>
          </cell>
          <cell r="GE230">
            <v>0</v>
          </cell>
          <cell r="GF230">
            <v>0</v>
          </cell>
        </row>
        <row r="231">
          <cell r="BJ231">
            <v>9.5250000000000004</v>
          </cell>
          <cell r="BM231">
            <v>142.51147849617124</v>
          </cell>
          <cell r="BN231" t="str">
            <v>r.-ass.</v>
          </cell>
          <cell r="BP231">
            <v>456.85</v>
          </cell>
          <cell r="BR231">
            <v>407.70499999999998</v>
          </cell>
          <cell r="BV231">
            <v>275.8</v>
          </cell>
          <cell r="CZ231">
            <v>32.6952</v>
          </cell>
          <cell r="DU231">
            <v>1.0367588490392295E-2</v>
          </cell>
          <cell r="EJ231">
            <v>275.86</v>
          </cell>
          <cell r="EK231">
            <v>1.0369843948367E-2</v>
          </cell>
          <cell r="EQ231">
            <v>455.33</v>
          </cell>
          <cell r="EV231">
            <v>1.0367588490392295E-2</v>
          </cell>
          <cell r="EW231">
            <v>5.8440619094302706</v>
          </cell>
          <cell r="EX231">
            <v>9.7700791000024481</v>
          </cell>
          <cell r="EY231">
            <v>0.10129215962740769</v>
          </cell>
          <cell r="FA231">
            <v>4.4615487473119666</v>
          </cell>
          <cell r="FB231">
            <v>12.633333744844835</v>
          </cell>
          <cell r="FC231">
            <v>0.17342873143602441</v>
          </cell>
          <cell r="FZ231">
            <v>1</v>
          </cell>
          <cell r="GB231">
            <v>0</v>
          </cell>
          <cell r="GC231">
            <v>1</v>
          </cell>
          <cell r="GD231">
            <v>0</v>
          </cell>
          <cell r="GE231">
            <v>0</v>
          </cell>
          <cell r="GF231">
            <v>0</v>
          </cell>
        </row>
        <row r="232">
          <cell r="BJ232">
            <v>9.5250000000000004</v>
          </cell>
          <cell r="BM232">
            <v>142.51147849617124</v>
          </cell>
          <cell r="BN232" t="str">
            <v>r.-ass.</v>
          </cell>
          <cell r="BP232">
            <v>532.99</v>
          </cell>
          <cell r="BR232">
            <v>407.70499999999998</v>
          </cell>
          <cell r="BV232">
            <v>275.8</v>
          </cell>
          <cell r="CZ232">
            <v>32.6952</v>
          </cell>
          <cell r="DU232">
            <v>8.8865322085512292E-3</v>
          </cell>
          <cell r="EJ232">
            <v>275.86</v>
          </cell>
          <cell r="EK232">
            <v>8.8884654642891296E-3</v>
          </cell>
          <cell r="EQ232">
            <v>455.33</v>
          </cell>
          <cell r="EV232">
            <v>8.8865322085512292E-3</v>
          </cell>
          <cell r="EW232">
            <v>5.409213545073837</v>
          </cell>
          <cell r="EX232">
            <v>10.560768659277558</v>
          </cell>
          <cell r="EY232">
            <v>9.38486108377284E-2</v>
          </cell>
          <cell r="FA232">
            <v>4.1852904872046324</v>
          </cell>
          <cell r="FB232">
            <v>13.437862316322654</v>
          </cell>
          <cell r="FC232">
            <v>0.1316677291833053</v>
          </cell>
          <cell r="FZ232">
            <v>1</v>
          </cell>
          <cell r="GB232">
            <v>0</v>
          </cell>
          <cell r="GC232">
            <v>1</v>
          </cell>
          <cell r="GD232">
            <v>0</v>
          </cell>
          <cell r="GE232">
            <v>0</v>
          </cell>
          <cell r="GF232">
            <v>0</v>
          </cell>
        </row>
        <row r="233">
          <cell r="BJ233">
            <v>5.68</v>
          </cell>
          <cell r="BM233">
            <v>50.677659413587669</v>
          </cell>
          <cell r="BN233" t="str">
            <v>r.-ass.</v>
          </cell>
          <cell r="BP233">
            <v>150</v>
          </cell>
          <cell r="BR233">
            <v>316.51803278688527</v>
          </cell>
          <cell r="BV233">
            <v>600</v>
          </cell>
          <cell r="CZ233">
            <v>21.963999999999999</v>
          </cell>
          <cell r="DU233">
            <v>2.5636728491869359E-2</v>
          </cell>
          <cell r="EJ233">
            <v>0</v>
          </cell>
          <cell r="EK233">
            <v>0</v>
          </cell>
          <cell r="EQ233">
            <v>283.55354880762798</v>
          </cell>
          <cell r="EV233">
            <v>2.5636728491869359E-2</v>
          </cell>
          <cell r="EW233">
            <v>9.213555933191568</v>
          </cell>
          <cell r="EX233">
            <v>6.1649442065198938</v>
          </cell>
          <cell r="EY233">
            <v>0.1580490007900735</v>
          </cell>
          <cell r="FA233">
            <v>0</v>
          </cell>
          <cell r="FB233" t="str">
            <v xml:space="preserve"> </v>
          </cell>
          <cell r="FC233" t="str">
            <v xml:space="preserve"> </v>
          </cell>
          <cell r="FZ233">
            <v>0</v>
          </cell>
          <cell r="GB233">
            <v>0</v>
          </cell>
          <cell r="GC233">
            <v>1</v>
          </cell>
          <cell r="GD233">
            <v>1</v>
          </cell>
          <cell r="GE233">
            <v>1</v>
          </cell>
          <cell r="GF233">
            <v>1</v>
          </cell>
        </row>
        <row r="234">
          <cell r="BJ234">
            <v>5.68</v>
          </cell>
          <cell r="BM234">
            <v>50.677659413587669</v>
          </cell>
          <cell r="BN234" t="str">
            <v>r.-ass.</v>
          </cell>
          <cell r="BP234">
            <v>150</v>
          </cell>
          <cell r="BR234">
            <v>316.42758620689659</v>
          </cell>
          <cell r="BV234">
            <v>600</v>
          </cell>
          <cell r="CZ234">
            <v>21.736000000000004</v>
          </cell>
          <cell r="DU234">
            <v>2.5905645224301548E-2</v>
          </cell>
          <cell r="EJ234">
            <v>0</v>
          </cell>
          <cell r="EK234">
            <v>0</v>
          </cell>
          <cell r="EQ234">
            <v>282.89872739499003</v>
          </cell>
          <cell r="EV234">
            <v>2.5905645224301548E-2</v>
          </cell>
          <cell r="EW234">
            <v>9.2621758509782826</v>
          </cell>
          <cell r="EX234">
            <v>6.1320163828867784</v>
          </cell>
          <cell r="EY234">
            <v>0.15885384092466973</v>
          </cell>
          <cell r="FA234">
            <v>0</v>
          </cell>
          <cell r="FB234" t="str">
            <v xml:space="preserve"> </v>
          </cell>
          <cell r="FC234" t="str">
            <v xml:space="preserve"> </v>
          </cell>
          <cell r="FZ234">
            <v>0</v>
          </cell>
          <cell r="GB234">
            <v>0</v>
          </cell>
          <cell r="GC234">
            <v>1</v>
          </cell>
          <cell r="GD234">
            <v>1</v>
          </cell>
          <cell r="GE234">
            <v>1</v>
          </cell>
          <cell r="GF234">
            <v>1</v>
          </cell>
        </row>
        <row r="235">
          <cell r="BJ235">
            <v>5.68</v>
          </cell>
          <cell r="BM235">
            <v>50.677659413587669</v>
          </cell>
          <cell r="BN235" t="str">
            <v>r.-ass.</v>
          </cell>
          <cell r="BP235">
            <v>150</v>
          </cell>
          <cell r="BR235">
            <v>316.51803278688527</v>
          </cell>
          <cell r="BV235">
            <v>600</v>
          </cell>
          <cell r="CZ235">
            <v>21.963999999999999</v>
          </cell>
          <cell r="DU235">
            <v>2.5636728491869359E-2</v>
          </cell>
          <cell r="EJ235">
            <v>0</v>
          </cell>
          <cell r="EK235">
            <v>0</v>
          </cell>
          <cell r="EQ235">
            <v>283.55354880762798</v>
          </cell>
          <cell r="EV235">
            <v>2.5636728491869359E-2</v>
          </cell>
          <cell r="EW235">
            <v>9.213555933191568</v>
          </cell>
          <cell r="EX235">
            <v>6.1649442065198938</v>
          </cell>
          <cell r="EY235">
            <v>0.1580490007900735</v>
          </cell>
          <cell r="FA235">
            <v>0</v>
          </cell>
          <cell r="FB235" t="str">
            <v xml:space="preserve"> </v>
          </cell>
          <cell r="FC235" t="str">
            <v xml:space="preserve"> </v>
          </cell>
          <cell r="FZ235">
            <v>0</v>
          </cell>
          <cell r="GB235">
            <v>0</v>
          </cell>
          <cell r="GC235">
            <v>1</v>
          </cell>
          <cell r="GD235">
            <v>1</v>
          </cell>
          <cell r="GE235">
            <v>1</v>
          </cell>
          <cell r="GF235">
            <v>1</v>
          </cell>
        </row>
        <row r="236">
          <cell r="BJ236">
            <v>5.68</v>
          </cell>
          <cell r="BM236">
            <v>50.677659413587669</v>
          </cell>
          <cell r="BN236" t="str">
            <v>r.-ass.</v>
          </cell>
          <cell r="BP236">
            <v>150</v>
          </cell>
          <cell r="BR236">
            <v>316.76129032258069</v>
          </cell>
          <cell r="BV236">
            <v>600</v>
          </cell>
          <cell r="CZ236">
            <v>21.963999999999999</v>
          </cell>
          <cell r="DU236">
            <v>2.5636728491869359E-2</v>
          </cell>
          <cell r="EJ236">
            <v>0</v>
          </cell>
          <cell r="EK236">
            <v>0</v>
          </cell>
          <cell r="EQ236">
            <v>283.7968063433234</v>
          </cell>
          <cell r="EV236">
            <v>2.5636728491869359E-2</v>
          </cell>
          <cell r="EW236">
            <v>9.213555933191568</v>
          </cell>
          <cell r="EX236">
            <v>6.1649442065198938</v>
          </cell>
          <cell r="EY236">
            <v>0.1580490007900735</v>
          </cell>
          <cell r="FA236">
            <v>0</v>
          </cell>
          <cell r="FB236" t="str">
            <v xml:space="preserve"> </v>
          </cell>
          <cell r="FC236" t="str">
            <v xml:space="preserve"> </v>
          </cell>
          <cell r="FZ236">
            <v>0</v>
          </cell>
          <cell r="GB236">
            <v>0</v>
          </cell>
          <cell r="GC236">
            <v>1</v>
          </cell>
          <cell r="GD236">
            <v>1</v>
          </cell>
          <cell r="GE236">
            <v>1</v>
          </cell>
          <cell r="GF236">
            <v>1</v>
          </cell>
        </row>
        <row r="237">
          <cell r="BJ237">
            <v>5.68</v>
          </cell>
          <cell r="BM237">
            <v>50.677659413587669</v>
          </cell>
          <cell r="BN237" t="str">
            <v>r.-ass.</v>
          </cell>
          <cell r="BP237">
            <v>150</v>
          </cell>
          <cell r="BR237">
            <v>316.42758620689659</v>
          </cell>
          <cell r="BV237">
            <v>600</v>
          </cell>
          <cell r="CZ237">
            <v>22.876000000000001</v>
          </cell>
          <cell r="DU237">
            <v>2.4614666226412771E-2</v>
          </cell>
          <cell r="EJ237">
            <v>0</v>
          </cell>
          <cell r="EK237">
            <v>0</v>
          </cell>
          <cell r="EQ237">
            <v>285.60616156776445</v>
          </cell>
          <cell r="EV237">
            <v>2.4614666226412771E-2</v>
          </cell>
          <cell r="EW237">
            <v>9.0264624298991407</v>
          </cell>
          <cell r="EX237">
            <v>6.2949333330503627</v>
          </cell>
          <cell r="EY237">
            <v>0.15494768291055475</v>
          </cell>
          <cell r="FA237">
            <v>0</v>
          </cell>
          <cell r="FB237" t="str">
            <v xml:space="preserve"> </v>
          </cell>
          <cell r="FC237" t="str">
            <v xml:space="preserve"> </v>
          </cell>
          <cell r="FZ237">
            <v>0</v>
          </cell>
          <cell r="GB237">
            <v>0</v>
          </cell>
          <cell r="GC237">
            <v>1</v>
          </cell>
          <cell r="GD237">
            <v>1</v>
          </cell>
          <cell r="GE237">
            <v>1</v>
          </cell>
          <cell r="GF237">
            <v>1</v>
          </cell>
        </row>
        <row r="238">
          <cell r="BJ238">
            <v>5.68</v>
          </cell>
          <cell r="BM238">
            <v>50.677659413587669</v>
          </cell>
          <cell r="BN238" t="str">
            <v>r.-ass.</v>
          </cell>
          <cell r="BP238">
            <v>150</v>
          </cell>
          <cell r="BR238">
            <v>316.76129032258069</v>
          </cell>
          <cell r="BV238">
            <v>600</v>
          </cell>
          <cell r="CZ238">
            <v>25.536000000000001</v>
          </cell>
          <cell r="DU238">
            <v>2.2050638494494776E-2</v>
          </cell>
          <cell r="EJ238">
            <v>0</v>
          </cell>
          <cell r="EK238">
            <v>0</v>
          </cell>
          <cell r="EQ238">
            <v>291.29988821328561</v>
          </cell>
          <cell r="EV238">
            <v>2.2050638494494776E-2</v>
          </cell>
          <cell r="EW238">
            <v>8.5396949879180344</v>
          </cell>
          <cell r="EX238">
            <v>6.6595916350164277</v>
          </cell>
          <cell r="EY238">
            <v>0.14684824766470864</v>
          </cell>
          <cell r="FA238">
            <v>0</v>
          </cell>
          <cell r="FB238" t="str">
            <v xml:space="preserve"> </v>
          </cell>
          <cell r="FC238" t="str">
            <v xml:space="preserve"> </v>
          </cell>
          <cell r="FZ238">
            <v>0</v>
          </cell>
          <cell r="GB238">
            <v>0</v>
          </cell>
          <cell r="GC238">
            <v>1</v>
          </cell>
          <cell r="GD238">
            <v>1</v>
          </cell>
          <cell r="GE238">
            <v>1</v>
          </cell>
          <cell r="GF238">
            <v>1</v>
          </cell>
        </row>
        <row r="239">
          <cell r="BJ239">
            <v>5.68</v>
          </cell>
          <cell r="BM239">
            <v>50.677659413587669</v>
          </cell>
          <cell r="BN239" t="str">
            <v>r.-ass.</v>
          </cell>
          <cell r="BP239">
            <v>150</v>
          </cell>
          <cell r="BR239">
            <v>316.51803278688527</v>
          </cell>
          <cell r="BV239">
            <v>600</v>
          </cell>
          <cell r="CZ239">
            <v>56.467999999999996</v>
          </cell>
          <cell r="DU239">
            <v>9.97175576601648E-3</v>
          </cell>
          <cell r="EJ239">
            <v>0</v>
          </cell>
          <cell r="EK239">
            <v>0</v>
          </cell>
          <cell r="EQ239">
            <v>315.31165971767081</v>
          </cell>
          <cell r="EV239">
            <v>9.97175576601648E-3</v>
          </cell>
          <cell r="EW239">
            <v>5.7310326444220836</v>
          </cell>
          <cell r="EX239">
            <v>9.9640976692432055</v>
          </cell>
          <cell r="EY239">
            <v>9.9359548386427299E-2</v>
          </cell>
          <cell r="FA239">
            <v>0</v>
          </cell>
          <cell r="FB239" t="str">
            <v xml:space="preserve"> </v>
          </cell>
          <cell r="FC239" t="str">
            <v xml:space="preserve"> </v>
          </cell>
          <cell r="FZ239">
            <v>0</v>
          </cell>
          <cell r="GB239">
            <v>0</v>
          </cell>
          <cell r="GC239">
            <v>1</v>
          </cell>
          <cell r="GD239">
            <v>1</v>
          </cell>
          <cell r="GE239">
            <v>1</v>
          </cell>
          <cell r="GF239">
            <v>1</v>
          </cell>
        </row>
        <row r="240">
          <cell r="BJ240">
            <v>5.68</v>
          </cell>
          <cell r="BM240">
            <v>50.677659413587669</v>
          </cell>
          <cell r="BN240" t="str">
            <v>r.-ass.</v>
          </cell>
          <cell r="BP240">
            <v>150</v>
          </cell>
          <cell r="BR240">
            <v>316.42758620689659</v>
          </cell>
          <cell r="BV240">
            <v>600</v>
          </cell>
          <cell r="CZ240">
            <v>59.128</v>
          </cell>
          <cell r="DU240">
            <v>9.523154928213682E-3</v>
          </cell>
          <cell r="EJ240">
            <v>0</v>
          </cell>
          <cell r="EK240">
            <v>0</v>
          </cell>
          <cell r="EQ240">
            <v>316.01922988035739</v>
          </cell>
          <cell r="EV240">
            <v>9.523154928213682E-3</v>
          </cell>
          <cell r="EW240">
            <v>5.6002161003303845</v>
          </cell>
          <cell r="EX240">
            <v>10.198392885148625</v>
          </cell>
          <cell r="EY240">
            <v>9.7120875464062478E-2</v>
          </cell>
          <cell r="FA240">
            <v>0</v>
          </cell>
          <cell r="FB240" t="str">
            <v xml:space="preserve"> </v>
          </cell>
          <cell r="FC240" t="str">
            <v xml:space="preserve"> </v>
          </cell>
          <cell r="FZ240">
            <v>0</v>
          </cell>
          <cell r="GB240">
            <v>0</v>
          </cell>
          <cell r="GC240">
            <v>1</v>
          </cell>
          <cell r="GD240">
            <v>1</v>
          </cell>
          <cell r="GE240">
            <v>1</v>
          </cell>
          <cell r="GF240">
            <v>1</v>
          </cell>
        </row>
        <row r="241">
          <cell r="BJ241">
            <v>5.68</v>
          </cell>
          <cell r="BM241">
            <v>50.677659413587669</v>
          </cell>
          <cell r="BN241" t="str">
            <v>r.-ass.</v>
          </cell>
          <cell r="BP241">
            <v>150</v>
          </cell>
          <cell r="BR241">
            <v>316.51803278688527</v>
          </cell>
          <cell r="BV241">
            <v>600</v>
          </cell>
          <cell r="CZ241">
            <v>58.519999999999996</v>
          </cell>
          <cell r="DU241">
            <v>9.6220967975977206E-3</v>
          </cell>
          <cell r="EJ241">
            <v>0</v>
          </cell>
          <cell r="EK241">
            <v>0</v>
          </cell>
          <cell r="EQ241">
            <v>315.93545692877422</v>
          </cell>
          <cell r="EV241">
            <v>9.6220967975977206E-3</v>
          </cell>
          <cell r="EW241">
            <v>5.6293264437371056</v>
          </cell>
          <cell r="EX241">
            <v>10.145316737678517</v>
          </cell>
          <cell r="EY241">
            <v>9.7619219692231016E-2</v>
          </cell>
          <cell r="FA241">
            <v>0</v>
          </cell>
          <cell r="FB241" t="str">
            <v xml:space="preserve"> </v>
          </cell>
          <cell r="FC241" t="str">
            <v xml:space="preserve"> </v>
          </cell>
          <cell r="FZ241">
            <v>0</v>
          </cell>
          <cell r="GB241">
            <v>0</v>
          </cell>
          <cell r="GC241">
            <v>1</v>
          </cell>
          <cell r="GD241">
            <v>1</v>
          </cell>
          <cell r="GE241">
            <v>1</v>
          </cell>
          <cell r="GF241">
            <v>1</v>
          </cell>
        </row>
        <row r="242">
          <cell r="BJ242">
            <v>5.7</v>
          </cell>
          <cell r="BM242">
            <v>51.035172657566193</v>
          </cell>
          <cell r="BN242" t="str">
            <v>r.-ass.</v>
          </cell>
          <cell r="BP242">
            <v>150</v>
          </cell>
          <cell r="BR242">
            <v>316.32758620689657</v>
          </cell>
          <cell r="BV242">
            <v>600</v>
          </cell>
          <cell r="CZ242">
            <v>57.988</v>
          </cell>
          <cell r="DU242">
            <v>9.7788762153024362E-3</v>
          </cell>
          <cell r="EJ242">
            <v>0</v>
          </cell>
          <cell r="EK242">
            <v>0</v>
          </cell>
          <cell r="EQ242">
            <v>315.68868467689214</v>
          </cell>
          <cell r="EV242">
            <v>9.7788762153024362E-3</v>
          </cell>
          <cell r="EW242">
            <v>5.6751517277564538</v>
          </cell>
          <cell r="EX242">
            <v>10.06286436613038</v>
          </cell>
          <cell r="EY242">
            <v>9.8403505007766803E-2</v>
          </cell>
          <cell r="FA242">
            <v>0</v>
          </cell>
          <cell r="FB242" t="str">
            <v xml:space="preserve"> </v>
          </cell>
          <cell r="FC242" t="str">
            <v xml:space="preserve"> </v>
          </cell>
          <cell r="FZ242">
            <v>0</v>
          </cell>
          <cell r="GB242">
            <v>0</v>
          </cell>
          <cell r="GC242">
            <v>1</v>
          </cell>
          <cell r="GD242">
            <v>1</v>
          </cell>
          <cell r="GE242">
            <v>1</v>
          </cell>
          <cell r="GF242">
            <v>1</v>
          </cell>
        </row>
        <row r="243">
          <cell r="BJ243">
            <v>5.68</v>
          </cell>
          <cell r="BM243">
            <v>50.677659413587669</v>
          </cell>
          <cell r="BN243" t="str">
            <v>r.-ass.</v>
          </cell>
          <cell r="BP243">
            <v>150</v>
          </cell>
          <cell r="BR243">
            <v>316.76129032258069</v>
          </cell>
          <cell r="BV243">
            <v>600</v>
          </cell>
          <cell r="CZ243">
            <v>61.94</v>
          </cell>
          <cell r="DU243">
            <v>9.0908153793254533E-3</v>
          </cell>
          <cell r="EJ243">
            <v>0</v>
          </cell>
          <cell r="EK243">
            <v>0</v>
          </cell>
          <cell r="EQ243">
            <v>317.10066920957411</v>
          </cell>
          <cell r="EV243">
            <v>9.0908153793254533E-3</v>
          </cell>
          <cell r="EW243">
            <v>5.471221167049773</v>
          </cell>
          <cell r="EX243">
            <v>10.440360815148571</v>
          </cell>
          <cell r="EY243">
            <v>9.4911392664059457E-2</v>
          </cell>
          <cell r="FA243">
            <v>0</v>
          </cell>
          <cell r="FB243" t="str">
            <v xml:space="preserve"> </v>
          </cell>
          <cell r="FC243" t="str">
            <v xml:space="preserve"> </v>
          </cell>
          <cell r="FZ243">
            <v>0</v>
          </cell>
          <cell r="GB243">
            <v>0</v>
          </cell>
          <cell r="GC243">
            <v>1</v>
          </cell>
          <cell r="GD243">
            <v>1</v>
          </cell>
          <cell r="GE243">
            <v>1</v>
          </cell>
          <cell r="GF243">
            <v>1</v>
          </cell>
        </row>
        <row r="244">
          <cell r="BJ244">
            <v>5.68</v>
          </cell>
          <cell r="BM244">
            <v>50.677659413587669</v>
          </cell>
          <cell r="BN244" t="str">
            <v>r.-ass.</v>
          </cell>
          <cell r="BP244">
            <v>150</v>
          </cell>
          <cell r="BR244">
            <v>316.76129032258069</v>
          </cell>
          <cell r="BV244">
            <v>600</v>
          </cell>
          <cell r="CZ244">
            <v>59.052</v>
          </cell>
          <cell r="DU244">
            <v>9.5354112408626065E-3</v>
          </cell>
          <cell r="EJ244">
            <v>0</v>
          </cell>
          <cell r="EK244">
            <v>0</v>
          </cell>
          <cell r="EQ244">
            <v>316.33141123327556</v>
          </cell>
          <cell r="EV244">
            <v>9.5354112408626065E-3</v>
          </cell>
          <cell r="EW244">
            <v>5.6038302119013572</v>
          </cell>
          <cell r="EX244">
            <v>10.191773482733332</v>
          </cell>
          <cell r="EY244">
            <v>9.7182751431580852E-2</v>
          </cell>
          <cell r="FA244">
            <v>0</v>
          </cell>
          <cell r="FB244" t="str">
            <v xml:space="preserve"> </v>
          </cell>
          <cell r="FC244" t="str">
            <v xml:space="preserve"> </v>
          </cell>
          <cell r="FZ244">
            <v>0</v>
          </cell>
          <cell r="GB244">
            <v>0</v>
          </cell>
          <cell r="GC244">
            <v>1</v>
          </cell>
          <cell r="GD244">
            <v>1</v>
          </cell>
          <cell r="GE244">
            <v>1</v>
          </cell>
          <cell r="GF244">
            <v>1</v>
          </cell>
        </row>
        <row r="245">
          <cell r="BN245">
            <v>0</v>
          </cell>
          <cell r="BP245">
            <v>178</v>
          </cell>
          <cell r="BR245">
            <v>245</v>
          </cell>
          <cell r="BV245">
            <v>300</v>
          </cell>
          <cell r="CZ245">
            <v>17.175999999999998</v>
          </cell>
          <cell r="DU245">
            <v>6.5847694457382394E-2</v>
          </cell>
          <cell r="EK245">
            <v>0</v>
          </cell>
          <cell r="EQ245">
            <v>245</v>
          </cell>
          <cell r="EV245">
            <v>6.5847694457382394E-2</v>
          </cell>
          <cell r="EW245">
            <v>14.868890941350472</v>
          </cell>
          <cell r="EX245">
            <v>3.7665050869137806</v>
          </cell>
          <cell r="EY245">
            <v>0.24801567613527514</v>
          </cell>
          <cell r="FA245">
            <v>0</v>
          </cell>
          <cell r="FB245" t="str">
            <v xml:space="preserve"> </v>
          </cell>
          <cell r="FC245" t="str">
            <v xml:space="preserve"> </v>
          </cell>
          <cell r="FZ245">
            <v>0</v>
          </cell>
          <cell r="GB245">
            <v>0</v>
          </cell>
          <cell r="GC245">
            <v>1</v>
          </cell>
          <cell r="GD245">
            <v>0</v>
          </cell>
          <cell r="GE245">
            <v>1</v>
          </cell>
          <cell r="GF245">
            <v>0</v>
          </cell>
        </row>
        <row r="246">
          <cell r="BN246">
            <v>0</v>
          </cell>
          <cell r="BP246">
            <v>70</v>
          </cell>
          <cell r="BR246">
            <v>245</v>
          </cell>
          <cell r="BV246">
            <v>300</v>
          </cell>
          <cell r="CZ246">
            <v>19.151999999999997</v>
          </cell>
          <cell r="DU246">
            <v>6.6259398496240601E-2</v>
          </cell>
          <cell r="EK246">
            <v>0</v>
          </cell>
          <cell r="EQ246">
            <v>245</v>
          </cell>
          <cell r="EV246">
            <v>6.6259398496240601E-2</v>
          </cell>
          <cell r="EW246">
            <v>14.916377337411623</v>
          </cell>
          <cell r="EX246">
            <v>3.7539577229121939</v>
          </cell>
          <cell r="EY246">
            <v>0.248734980700479</v>
          </cell>
          <cell r="FA246">
            <v>0</v>
          </cell>
          <cell r="FB246" t="str">
            <v xml:space="preserve"> </v>
          </cell>
          <cell r="FC246" t="str">
            <v xml:space="preserve"> </v>
          </cell>
          <cell r="FZ246">
            <v>0</v>
          </cell>
          <cell r="GB246">
            <v>0</v>
          </cell>
          <cell r="GC246">
            <v>1</v>
          </cell>
          <cell r="GD246">
            <v>1</v>
          </cell>
          <cell r="GE246">
            <v>1</v>
          </cell>
          <cell r="GF246">
            <v>1</v>
          </cell>
        </row>
        <row r="247">
          <cell r="BN247">
            <v>0</v>
          </cell>
          <cell r="BP247">
            <v>171</v>
          </cell>
          <cell r="BR247">
            <v>245</v>
          </cell>
          <cell r="BV247">
            <v>300</v>
          </cell>
          <cell r="CZ247">
            <v>17.556000000000001</v>
          </cell>
          <cell r="DU247">
            <v>6.6643882433356116E-2</v>
          </cell>
          <cell r="EK247">
            <v>0</v>
          </cell>
          <cell r="EQ247">
            <v>245</v>
          </cell>
          <cell r="EV247">
            <v>6.6643882433356116E-2</v>
          </cell>
          <cell r="EW247">
            <v>14.960600521527873</v>
          </cell>
          <cell r="EX247">
            <v>3.7423426097776344</v>
          </cell>
          <cell r="EY247">
            <v>0.24940424091135976</v>
          </cell>
          <cell r="FA247">
            <v>0</v>
          </cell>
          <cell r="FB247" t="str">
            <v xml:space="preserve"> </v>
          </cell>
          <cell r="FC247" t="str">
            <v xml:space="preserve"> </v>
          </cell>
          <cell r="FZ247">
            <v>0</v>
          </cell>
          <cell r="GB247">
            <v>0</v>
          </cell>
          <cell r="GC247">
            <v>1</v>
          </cell>
          <cell r="GD247">
            <v>0</v>
          </cell>
          <cell r="GE247">
            <v>1</v>
          </cell>
          <cell r="GF247">
            <v>0</v>
          </cell>
        </row>
        <row r="248">
          <cell r="BN248">
            <v>0</v>
          </cell>
          <cell r="BP248">
            <v>71</v>
          </cell>
          <cell r="BR248">
            <v>245</v>
          </cell>
          <cell r="BV248">
            <v>300</v>
          </cell>
          <cell r="CZ248">
            <v>19</v>
          </cell>
          <cell r="DU248">
            <v>6.5210526315789469E-2</v>
          </cell>
          <cell r="EK248">
            <v>0</v>
          </cell>
          <cell r="EQ248">
            <v>245</v>
          </cell>
          <cell r="EV248">
            <v>6.5210526315789469E-2</v>
          </cell>
          <cell r="EW248">
            <v>14.795126357843856</v>
          </cell>
          <cell r="EX248">
            <v>3.7861520759542424</v>
          </cell>
          <cell r="EY248">
            <v>0.24689696958459506</v>
          </cell>
          <cell r="FA248">
            <v>0</v>
          </cell>
          <cell r="FB248" t="str">
            <v xml:space="preserve"> </v>
          </cell>
          <cell r="FC248" t="str">
            <v xml:space="preserve"> </v>
          </cell>
          <cell r="FZ248">
            <v>0</v>
          </cell>
          <cell r="GB248">
            <v>0</v>
          </cell>
          <cell r="GC248">
            <v>1</v>
          </cell>
          <cell r="GD248">
            <v>1</v>
          </cell>
          <cell r="GE248">
            <v>1</v>
          </cell>
          <cell r="GF248">
            <v>1</v>
          </cell>
        </row>
        <row r="249">
          <cell r="BN249">
            <v>0</v>
          </cell>
          <cell r="BP249">
            <v>57</v>
          </cell>
          <cell r="BR249">
            <v>245</v>
          </cell>
          <cell r="BV249">
            <v>300</v>
          </cell>
          <cell r="CZ249">
            <v>19.608000000000001</v>
          </cell>
          <cell r="DU249">
            <v>7.8947368421052641E-2</v>
          </cell>
          <cell r="EK249">
            <v>0</v>
          </cell>
          <cell r="EQ249">
            <v>245</v>
          </cell>
          <cell r="EV249">
            <v>7.8947368421052641E-2</v>
          </cell>
          <cell r="EW249">
            <v>16.318448749646119</v>
          </cell>
          <cell r="EX249">
            <v>3.4156502557909207</v>
          </cell>
          <cell r="EY249">
            <v>0.26965659914138851</v>
          </cell>
          <cell r="FA249">
            <v>0</v>
          </cell>
          <cell r="FB249" t="str">
            <v xml:space="preserve"> </v>
          </cell>
          <cell r="FC249" t="str">
            <v xml:space="preserve"> </v>
          </cell>
          <cell r="FZ249">
            <v>0</v>
          </cell>
          <cell r="GB249">
            <v>0</v>
          </cell>
          <cell r="GC249">
            <v>1</v>
          </cell>
          <cell r="GD249">
            <v>1</v>
          </cell>
          <cell r="GE249">
            <v>1</v>
          </cell>
          <cell r="GF249">
            <v>1</v>
          </cell>
        </row>
        <row r="250">
          <cell r="BN250">
            <v>0</v>
          </cell>
          <cell r="BP250">
            <v>140</v>
          </cell>
          <cell r="BR250">
            <v>245</v>
          </cell>
          <cell r="BV250">
            <v>300</v>
          </cell>
          <cell r="CZ250">
            <v>16.34</v>
          </cell>
          <cell r="DU250">
            <v>8.757649938800488E-2</v>
          </cell>
          <cell r="EK250">
            <v>0</v>
          </cell>
          <cell r="EQ250">
            <v>245</v>
          </cell>
          <cell r="EV250">
            <v>8.757649938800488E-2</v>
          </cell>
          <cell r="EW250">
            <v>17.213508663790378</v>
          </cell>
          <cell r="EX250">
            <v>3.2277838221622166</v>
          </cell>
          <cell r="EY250">
            <v>0.2826780079262014</v>
          </cell>
          <cell r="FA250">
            <v>0</v>
          </cell>
          <cell r="FB250" t="str">
            <v xml:space="preserve"> </v>
          </cell>
          <cell r="FC250" t="str">
            <v xml:space="preserve"> </v>
          </cell>
          <cell r="FZ250">
            <v>0</v>
          </cell>
          <cell r="GB250">
            <v>0</v>
          </cell>
          <cell r="GC250">
            <v>1</v>
          </cell>
          <cell r="GD250">
            <v>1</v>
          </cell>
          <cell r="GE250">
            <v>1</v>
          </cell>
          <cell r="GF250">
            <v>1</v>
          </cell>
        </row>
        <row r="251">
          <cell r="BN251">
            <v>0</v>
          </cell>
          <cell r="BP251">
            <v>63</v>
          </cell>
          <cell r="BR251">
            <v>245</v>
          </cell>
          <cell r="BV251">
            <v>300</v>
          </cell>
          <cell r="CZ251">
            <v>16.34</v>
          </cell>
          <cell r="DU251">
            <v>8.5740514075887383E-2</v>
          </cell>
          <cell r="EK251">
            <v>0</v>
          </cell>
          <cell r="EQ251">
            <v>245</v>
          </cell>
          <cell r="EV251">
            <v>8.5740514075887383E-2</v>
          </cell>
          <cell r="EW251">
            <v>17.026550081486779</v>
          </cell>
          <cell r="EX251">
            <v>3.2654399076158742</v>
          </cell>
          <cell r="EY251">
            <v>0.27998049636290329</v>
          </cell>
          <cell r="FA251">
            <v>0</v>
          </cell>
          <cell r="FB251" t="str">
            <v xml:space="preserve"> </v>
          </cell>
          <cell r="FC251" t="str">
            <v xml:space="preserve"> </v>
          </cell>
          <cell r="FZ251">
            <v>0</v>
          </cell>
          <cell r="GB251">
            <v>0</v>
          </cell>
          <cell r="GC251">
            <v>1</v>
          </cell>
          <cell r="GD251">
            <v>1</v>
          </cell>
          <cell r="GE251">
            <v>1</v>
          </cell>
          <cell r="GF251">
            <v>1</v>
          </cell>
        </row>
        <row r="252">
          <cell r="BN252">
            <v>0</v>
          </cell>
          <cell r="BP252">
            <v>51</v>
          </cell>
          <cell r="BR252">
            <v>245</v>
          </cell>
          <cell r="BV252">
            <v>300</v>
          </cell>
          <cell r="CZ252">
            <v>18.011999999999997</v>
          </cell>
          <cell r="DU252">
            <v>9.7101932045303124E-2</v>
          </cell>
          <cell r="EK252">
            <v>0</v>
          </cell>
          <cell r="EQ252">
            <v>245</v>
          </cell>
          <cell r="EV252">
            <v>9.7101932045303124E-2</v>
          </cell>
          <cell r="EW252">
            <v>18.156393670798874</v>
          </cell>
          <cell r="EX252">
            <v>3.0493370202913259</v>
          </cell>
          <cell r="EY252">
            <v>0.29609651612755544</v>
          </cell>
          <cell r="FA252">
            <v>0</v>
          </cell>
          <cell r="FB252" t="str">
            <v xml:space="preserve"> </v>
          </cell>
          <cell r="FC252" t="str">
            <v xml:space="preserve"> </v>
          </cell>
          <cell r="FZ252">
            <v>0</v>
          </cell>
          <cell r="GB252">
            <v>0</v>
          </cell>
          <cell r="GC252">
            <v>1</v>
          </cell>
          <cell r="GD252">
            <v>1</v>
          </cell>
          <cell r="GE252">
            <v>1</v>
          </cell>
          <cell r="GF252">
            <v>1</v>
          </cell>
        </row>
        <row r="253">
          <cell r="BJ253">
            <v>6</v>
          </cell>
          <cell r="BM253">
            <v>56.548667764616276</v>
          </cell>
          <cell r="BN253">
            <v>0</v>
          </cell>
          <cell r="BP253">
            <v>110</v>
          </cell>
          <cell r="BR253">
            <v>270</v>
          </cell>
          <cell r="BV253">
            <v>340</v>
          </cell>
          <cell r="CZ253">
            <v>18.400000000000002</v>
          </cell>
          <cell r="DU253">
            <v>3.1664273781240995E-2</v>
          </cell>
          <cell r="EJ253">
            <v>165</v>
          </cell>
          <cell r="EK253">
            <v>1.5366485805602247E-2</v>
          </cell>
          <cell r="EQ253">
            <v>256.4754130224743</v>
          </cell>
          <cell r="EV253">
            <v>3.1664273781240995E-2</v>
          </cell>
          <cell r="EW253">
            <v>10.250060271570161</v>
          </cell>
          <cell r="EX253">
            <v>5.5300392235358578</v>
          </cell>
          <cell r="EY253">
            <v>0.17510467599504076</v>
          </cell>
          <cell r="FA253">
            <v>6.642146838793451</v>
          </cell>
          <cell r="FB253">
            <v>8.5617914964804065</v>
          </cell>
          <cell r="FC253">
            <v>0.5546454944065109</v>
          </cell>
          <cell r="FZ253">
            <v>1</v>
          </cell>
          <cell r="GB253">
            <v>0</v>
          </cell>
          <cell r="GC253">
            <v>1</v>
          </cell>
          <cell r="GD253">
            <v>1</v>
          </cell>
          <cell r="GE253">
            <v>1</v>
          </cell>
          <cell r="GF253">
            <v>1</v>
          </cell>
        </row>
        <row r="254">
          <cell r="BJ254">
            <v>6</v>
          </cell>
          <cell r="BM254">
            <v>56.548667764616276</v>
          </cell>
          <cell r="BN254">
            <v>0</v>
          </cell>
          <cell r="BP254">
            <v>110</v>
          </cell>
          <cell r="BR254">
            <v>270</v>
          </cell>
          <cell r="BV254">
            <v>340</v>
          </cell>
          <cell r="CZ254">
            <v>18.400000000000002</v>
          </cell>
          <cell r="DU254">
            <v>6.332854756248199E-2</v>
          </cell>
          <cell r="EJ254">
            <v>340</v>
          </cell>
          <cell r="EK254">
            <v>6.332854756248199E-2</v>
          </cell>
          <cell r="EQ254">
            <v>256.4754130224743</v>
          </cell>
          <cell r="EV254">
            <v>6.332854756248199E-2</v>
          </cell>
          <cell r="EW254">
            <v>14.575269233367241</v>
          </cell>
          <cell r="EX254">
            <v>3.8458636100201584</v>
          </cell>
          <cell r="EY254">
            <v>0.2435529565459803</v>
          </cell>
          <cell r="FA254">
            <v>3.0003224856487614</v>
          </cell>
          <cell r="FB254">
            <v>18.43310129500027</v>
          </cell>
          <cell r="FC254">
            <v>0.50672641399781859</v>
          </cell>
          <cell r="FZ254">
            <v>1</v>
          </cell>
          <cell r="GB254">
            <v>1</v>
          </cell>
          <cell r="GC254">
            <v>1</v>
          </cell>
          <cell r="GD254">
            <v>1</v>
          </cell>
          <cell r="GE254">
            <v>1</v>
          </cell>
          <cell r="GF254">
            <v>1</v>
          </cell>
        </row>
        <row r="255">
          <cell r="BJ255">
            <v>6</v>
          </cell>
          <cell r="BM255">
            <v>56.548667764616276</v>
          </cell>
          <cell r="BN255">
            <v>0</v>
          </cell>
          <cell r="BP255">
            <v>110</v>
          </cell>
          <cell r="BR255">
            <v>270</v>
          </cell>
          <cell r="BV255">
            <v>340</v>
          </cell>
          <cell r="CZ255">
            <v>18.400000000000002</v>
          </cell>
          <cell r="DU255">
            <v>9.4992821343722972E-2</v>
          </cell>
          <cell r="EJ255">
            <v>340</v>
          </cell>
          <cell r="EK255">
            <v>9.4992821343722972E-2</v>
          </cell>
          <cell r="EQ255">
            <v>256.4754130224743</v>
          </cell>
          <cell r="EV255">
            <v>9.4992821343722972E-2</v>
          </cell>
          <cell r="EW255">
            <v>17.951332903388579</v>
          </cell>
          <cell r="EX255">
            <v>3.0866018971063527</v>
          </cell>
          <cell r="EY255">
            <v>0.29320502257102016</v>
          </cell>
          <cell r="FA255">
            <v>2.8999399489541942</v>
          </cell>
          <cell r="FB255">
            <v>19.025971684237824</v>
          </cell>
          <cell r="FC255">
            <v>0.71507949084883848</v>
          </cell>
          <cell r="FZ255">
            <v>1</v>
          </cell>
          <cell r="GB255">
            <v>1</v>
          </cell>
          <cell r="GC255">
            <v>1</v>
          </cell>
          <cell r="GD255">
            <v>0</v>
          </cell>
          <cell r="GE255">
            <v>1</v>
          </cell>
          <cell r="GF255">
            <v>0</v>
          </cell>
        </row>
        <row r="256">
          <cell r="BJ256">
            <v>6</v>
          </cell>
          <cell r="BM256">
            <v>56.548667764616276</v>
          </cell>
          <cell r="BN256">
            <v>0</v>
          </cell>
          <cell r="BP256">
            <v>110</v>
          </cell>
          <cell r="BR256">
            <v>270</v>
          </cell>
          <cell r="BV256">
            <v>340</v>
          </cell>
          <cell r="CZ256">
            <v>18.400000000000002</v>
          </cell>
          <cell r="DU256">
            <v>0.18998564268744594</v>
          </cell>
          <cell r="EJ256">
            <v>340</v>
          </cell>
          <cell r="EK256">
            <v>0.18998564268744594</v>
          </cell>
          <cell r="EQ256">
            <v>256.4754130224743</v>
          </cell>
          <cell r="EV256">
            <v>0.18998564268744594</v>
          </cell>
          <cell r="EW256">
            <v>25.840884297630875</v>
          </cell>
          <cell r="EX256">
            <v>2.064837919925206</v>
          </cell>
          <cell r="EY256">
            <v>0.39228955926239933</v>
          </cell>
          <cell r="FA256">
            <v>2.2530302680336431</v>
          </cell>
          <cell r="FB256">
            <v>23.933882539432439</v>
          </cell>
          <cell r="FC256">
            <v>0.92350430938393868</v>
          </cell>
          <cell r="FZ256">
            <v>1</v>
          </cell>
          <cell r="GB256">
            <v>1</v>
          </cell>
          <cell r="GC256">
            <v>1</v>
          </cell>
          <cell r="GD256">
            <v>0</v>
          </cell>
          <cell r="GE256">
            <v>1</v>
          </cell>
          <cell r="GF256">
            <v>0</v>
          </cell>
        </row>
        <row r="257">
          <cell r="BJ257">
            <v>10</v>
          </cell>
          <cell r="BM257">
            <v>157.07963267948966</v>
          </cell>
          <cell r="BN257">
            <v>0</v>
          </cell>
          <cell r="BP257">
            <v>140</v>
          </cell>
          <cell r="BR257">
            <v>220</v>
          </cell>
          <cell r="BV257">
            <v>261</v>
          </cell>
          <cell r="BZ257">
            <v>365</v>
          </cell>
          <cell r="CZ257">
            <v>24.016000000000005</v>
          </cell>
          <cell r="DU257">
            <v>6.4176802134020286E-2</v>
          </cell>
          <cell r="EJ257">
            <v>261</v>
          </cell>
          <cell r="EK257">
            <v>6.4176802134020286E-2</v>
          </cell>
          <cell r="EQ257">
            <v>215.43163414111189</v>
          </cell>
          <cell r="EV257">
            <v>6.4176802134020286E-2</v>
          </cell>
          <cell r="EW257">
            <v>14.674735690647495</v>
          </cell>
          <cell r="EX257">
            <v>3.8186325216722583</v>
          </cell>
          <cell r="EY257">
            <v>0.24506762376589544</v>
          </cell>
          <cell r="FA257">
            <v>2.9720728306416602</v>
          </cell>
          <cell r="FB257">
            <v>18.596311212104943</v>
          </cell>
          <cell r="FC257">
            <v>0.50485153281195105</v>
          </cell>
          <cell r="FZ257">
            <v>1</v>
          </cell>
          <cell r="GB257">
            <v>1</v>
          </cell>
          <cell r="GC257">
            <v>1</v>
          </cell>
          <cell r="GD257">
            <v>1</v>
          </cell>
          <cell r="GE257">
            <v>1</v>
          </cell>
          <cell r="GF257">
            <v>1</v>
          </cell>
        </row>
        <row r="258">
          <cell r="BJ258">
            <v>8</v>
          </cell>
          <cell r="BM258">
            <v>100.53096491487338</v>
          </cell>
          <cell r="BN258">
            <v>0</v>
          </cell>
          <cell r="BP258">
            <v>90</v>
          </cell>
          <cell r="BR258">
            <v>230</v>
          </cell>
          <cell r="BV258">
            <v>273</v>
          </cell>
          <cell r="BZ258">
            <v>380</v>
          </cell>
          <cell r="CZ258">
            <v>24.016000000000005</v>
          </cell>
          <cell r="DU258">
            <v>6.6829115438052089E-2</v>
          </cell>
          <cell r="EJ258">
            <v>273</v>
          </cell>
          <cell r="EK258">
            <v>6.6829115438052089E-2</v>
          </cell>
          <cell r="EQ258">
            <v>215.43163414111189</v>
          </cell>
          <cell r="EV258">
            <v>6.6829115438052089E-2</v>
          </cell>
          <cell r="EW258">
            <v>14.981863654639243</v>
          </cell>
          <cell r="EX258">
            <v>3.7367817542195261</v>
          </cell>
          <cell r="EY258">
            <v>0.24972581921954351</v>
          </cell>
          <cell r="FA258">
            <v>2.8769501699906281</v>
          </cell>
          <cell r="FB258">
            <v>19.166956066449011</v>
          </cell>
          <cell r="FC258">
            <v>0.49597053093714244</v>
          </cell>
          <cell r="FZ258">
            <v>1</v>
          </cell>
          <cell r="GB258">
            <v>1</v>
          </cell>
          <cell r="GC258">
            <v>1</v>
          </cell>
          <cell r="GD258">
            <v>1</v>
          </cell>
          <cell r="GE258">
            <v>1</v>
          </cell>
          <cell r="GF258">
            <v>1</v>
          </cell>
        </row>
        <row r="259">
          <cell r="BJ259">
            <v>8</v>
          </cell>
          <cell r="BM259">
            <v>100.53096491487338</v>
          </cell>
          <cell r="BN259">
            <v>0</v>
          </cell>
          <cell r="BP259">
            <v>90</v>
          </cell>
          <cell r="BR259">
            <v>230</v>
          </cell>
          <cell r="BV259">
            <v>273</v>
          </cell>
          <cell r="BZ259">
            <v>380</v>
          </cell>
          <cell r="CZ259">
            <v>22.246400000000005</v>
          </cell>
          <cell r="DU259">
            <v>7.2145067802442606E-2</v>
          </cell>
          <cell r="EJ259">
            <v>273</v>
          </cell>
          <cell r="EK259">
            <v>7.2145067802442606E-2</v>
          </cell>
          <cell r="EQ259">
            <v>211.67742893146726</v>
          </cell>
          <cell r="EV259">
            <v>7.2145067802442606E-2</v>
          </cell>
          <cell r="EW259">
            <v>15.580876878936305</v>
          </cell>
          <cell r="EX259">
            <v>3.5862182593075542</v>
          </cell>
          <cell r="EY259">
            <v>0.2587279594721012</v>
          </cell>
          <cell r="FA259">
            <v>2.641373660874502</v>
          </cell>
          <cell r="FB259">
            <v>20.736209118735736</v>
          </cell>
          <cell r="FC259">
            <v>0.46039258526131682</v>
          </cell>
          <cell r="FZ259">
            <v>1</v>
          </cell>
          <cell r="GB259">
            <v>1</v>
          </cell>
          <cell r="GC259">
            <v>1</v>
          </cell>
          <cell r="GD259">
            <v>1</v>
          </cell>
          <cell r="GE259">
            <v>1</v>
          </cell>
          <cell r="GF259">
            <v>1</v>
          </cell>
        </row>
        <row r="260">
          <cell r="BJ260">
            <v>12</v>
          </cell>
          <cell r="BM260">
            <v>226.1946710584651</v>
          </cell>
          <cell r="BN260" t="str">
            <v>r.</v>
          </cell>
          <cell r="BP260">
            <v>113</v>
          </cell>
          <cell r="BR260">
            <v>315</v>
          </cell>
          <cell r="BV260">
            <v>435</v>
          </cell>
          <cell r="BZ260">
            <v>547</v>
          </cell>
          <cell r="CZ260">
            <v>13.600000000000001</v>
          </cell>
          <cell r="DU260">
            <v>0.40016056867530053</v>
          </cell>
          <cell r="EJ260">
            <v>373.9</v>
          </cell>
          <cell r="EK260">
            <v>0.34395410719010311</v>
          </cell>
          <cell r="EQ260">
            <v>337.79223293069145</v>
          </cell>
          <cell r="EV260">
            <v>0.40016056867530053</v>
          </cell>
          <cell r="EW260">
            <v>39.240909780746193</v>
          </cell>
          <cell r="EX260">
            <v>1.2243352682224662</v>
          </cell>
          <cell r="EY260">
            <v>0.48993069718112869</v>
          </cell>
          <cell r="FA260">
            <v>1.3745032111363045</v>
          </cell>
          <cell r="FB260">
            <v>36.037222685107757</v>
          </cell>
          <cell r="FC260">
            <v>0.79501802113302178</v>
          </cell>
          <cell r="FZ260">
            <v>1</v>
          </cell>
          <cell r="GB260">
            <v>1</v>
          </cell>
          <cell r="GC260">
            <v>1</v>
          </cell>
          <cell r="GD260">
            <v>0</v>
          </cell>
          <cell r="GE260">
            <v>1</v>
          </cell>
          <cell r="GF260">
            <v>0</v>
          </cell>
        </row>
        <row r="261">
          <cell r="BJ261">
            <v>10</v>
          </cell>
          <cell r="BM261">
            <v>157.07963267948966</v>
          </cell>
          <cell r="BN261" t="str">
            <v>r.</v>
          </cell>
          <cell r="BP261">
            <v>113</v>
          </cell>
          <cell r="BR261">
            <v>325</v>
          </cell>
          <cell r="BV261">
            <v>434</v>
          </cell>
          <cell r="BZ261">
            <v>548</v>
          </cell>
          <cell r="CZ261">
            <v>13.600000000000001</v>
          </cell>
          <cell r="DU261">
            <v>0.27725045786251667</v>
          </cell>
          <cell r="EJ261">
            <v>426</v>
          </cell>
          <cell r="EK261">
            <v>0.27213985034431359</v>
          </cell>
          <cell r="EQ261">
            <v>337.79223293069145</v>
          </cell>
          <cell r="EV261">
            <v>0.27725045786251667</v>
          </cell>
          <cell r="EW261">
            <v>31.772362769013402</v>
          </cell>
          <cell r="EX261">
            <v>1.6145733384027843</v>
          </cell>
          <cell r="EY261">
            <v>0.44764119732478402</v>
          </cell>
          <cell r="FA261">
            <v>1.6547306138878743</v>
          </cell>
          <cell r="FB261">
            <v>31.145742746542719</v>
          </cell>
          <cell r="FC261">
            <v>0.81383605222238409</v>
          </cell>
          <cell r="FZ261">
            <v>1</v>
          </cell>
          <cell r="GB261">
            <v>1</v>
          </cell>
          <cell r="GC261">
            <v>1</v>
          </cell>
          <cell r="GD261">
            <v>0</v>
          </cell>
          <cell r="GE261">
            <v>1</v>
          </cell>
          <cell r="GF261">
            <v>0</v>
          </cell>
        </row>
        <row r="262">
          <cell r="BJ262">
            <v>8</v>
          </cell>
          <cell r="BM262">
            <v>100.53096491487338</v>
          </cell>
          <cell r="BN262" t="str">
            <v>r.</v>
          </cell>
          <cell r="BP262">
            <v>113</v>
          </cell>
          <cell r="BR262">
            <v>335</v>
          </cell>
          <cell r="BV262">
            <v>426</v>
          </cell>
          <cell r="BZ262">
            <v>536</v>
          </cell>
          <cell r="CZ262">
            <v>13.200000000000001</v>
          </cell>
          <cell r="DU262">
            <v>0.17944736798461405</v>
          </cell>
          <cell r="EJ262">
            <v>418</v>
          </cell>
          <cell r="EK262">
            <v>0.17607746436048985</v>
          </cell>
          <cell r="EQ262">
            <v>336.74681322132733</v>
          </cell>
          <cell r="EV262">
            <v>0.17944736798461405</v>
          </cell>
          <cell r="EW262">
            <v>25.062857140868282</v>
          </cell>
          <cell r="EX262">
            <v>2.1383789721409019</v>
          </cell>
          <cell r="EY262">
            <v>0.38372647830432921</v>
          </cell>
          <cell r="FA262">
            <v>2.2598793394950349</v>
          </cell>
          <cell r="FB262">
            <v>23.869461987629297</v>
          </cell>
          <cell r="FC262">
            <v>0.86025175503902795</v>
          </cell>
          <cell r="FZ262">
            <v>1</v>
          </cell>
          <cell r="GB262">
            <v>1</v>
          </cell>
          <cell r="GC262">
            <v>1</v>
          </cell>
          <cell r="GD262">
            <v>0</v>
          </cell>
          <cell r="GE262">
            <v>1</v>
          </cell>
          <cell r="GF262">
            <v>0</v>
          </cell>
        </row>
        <row r="263">
          <cell r="BJ263">
            <v>6</v>
          </cell>
          <cell r="BM263">
            <v>56.548667764616276</v>
          </cell>
          <cell r="BN263" t="str">
            <v>r.</v>
          </cell>
          <cell r="BP263">
            <v>113</v>
          </cell>
          <cell r="BR263">
            <v>345</v>
          </cell>
          <cell r="BV263">
            <v>449</v>
          </cell>
          <cell r="BZ263">
            <v>581</v>
          </cell>
          <cell r="CZ263">
            <v>13.200000000000001</v>
          </cell>
          <cell r="DU263">
            <v>0.10638891050848377</v>
          </cell>
          <cell r="EJ263">
            <v>440</v>
          </cell>
          <cell r="EK263">
            <v>0.10425639337134267</v>
          </cell>
          <cell r="EQ263">
            <v>336.74681322132733</v>
          </cell>
          <cell r="EV263">
            <v>0.10638891050848377</v>
          </cell>
          <cell r="EW263">
            <v>19.036663843053407</v>
          </cell>
          <cell r="EX263">
            <v>2.8981849318249817</v>
          </cell>
          <cell r="EY263">
            <v>0.30833473734896411</v>
          </cell>
          <cell r="FA263">
            <v>3.2300214948950634</v>
          </cell>
          <cell r="FB263">
            <v>17.202287648453655</v>
          </cell>
          <cell r="FC263">
            <v>0.9535739172445703</v>
          </cell>
          <cell r="FZ263">
            <v>1</v>
          </cell>
          <cell r="GB263">
            <v>1</v>
          </cell>
          <cell r="GC263">
            <v>1</v>
          </cell>
          <cell r="GD263">
            <v>0</v>
          </cell>
          <cell r="GE263">
            <v>1</v>
          </cell>
          <cell r="GF263">
            <v>0</v>
          </cell>
        </row>
        <row r="264">
          <cell r="BJ264">
            <v>12</v>
          </cell>
          <cell r="BM264">
            <v>226.1946710584651</v>
          </cell>
          <cell r="BN264" t="str">
            <v>r.</v>
          </cell>
          <cell r="BP264">
            <v>113</v>
          </cell>
          <cell r="BR264">
            <v>315</v>
          </cell>
          <cell r="BV264">
            <v>435</v>
          </cell>
          <cell r="BZ264">
            <v>547</v>
          </cell>
          <cell r="CZ264">
            <v>23.040000000000003</v>
          </cell>
          <cell r="DU264">
            <v>0.23620589123194821</v>
          </cell>
          <cell r="EJ264">
            <v>427</v>
          </cell>
          <cell r="EK264">
            <v>0.23186187484147561</v>
          </cell>
          <cell r="EQ264">
            <v>351.86546153532322</v>
          </cell>
          <cell r="EV264">
            <v>0.23620589123194821</v>
          </cell>
          <cell r="EW264">
            <v>29.078677610328526</v>
          </cell>
          <cell r="EX264">
            <v>1.7982198591773719</v>
          </cell>
          <cell r="EY264">
            <v>0.42475012446797955</v>
          </cell>
          <cell r="FA264">
            <v>1.1820372558920809</v>
          </cell>
          <cell r="FB264">
            <v>40.231121652915249</v>
          </cell>
          <cell r="FC264">
            <v>0.4446576687549878</v>
          </cell>
          <cell r="FZ264">
            <v>1</v>
          </cell>
          <cell r="GB264">
            <v>1</v>
          </cell>
          <cell r="GC264">
            <v>1</v>
          </cell>
          <cell r="GD264">
            <v>0</v>
          </cell>
          <cell r="GE264">
            <v>1</v>
          </cell>
          <cell r="GF264">
            <v>0</v>
          </cell>
        </row>
        <row r="265">
          <cell r="BJ265">
            <v>10</v>
          </cell>
          <cell r="BM265">
            <v>157.07963267948966</v>
          </cell>
          <cell r="BN265" t="str">
            <v>r.</v>
          </cell>
          <cell r="BP265">
            <v>113</v>
          </cell>
          <cell r="BR265">
            <v>325</v>
          </cell>
          <cell r="BV265">
            <v>434</v>
          </cell>
          <cell r="BZ265">
            <v>548</v>
          </cell>
          <cell r="CZ265">
            <v>23.040000000000003</v>
          </cell>
          <cell r="DU265">
            <v>0.16365478415495779</v>
          </cell>
          <cell r="EJ265">
            <v>426</v>
          </cell>
          <cell r="EK265">
            <v>0.16063810610601847</v>
          </cell>
          <cell r="EQ265">
            <v>351.86546153532322</v>
          </cell>
          <cell r="EV265">
            <v>0.16365478415495779</v>
          </cell>
          <cell r="EW265">
            <v>23.86247261666967</v>
          </cell>
          <cell r="EX265">
            <v>2.2606245294762926</v>
          </cell>
          <cell r="EY265">
            <v>0.3699620194268457</v>
          </cell>
          <cell r="FA265">
            <v>1.7397239364963011</v>
          </cell>
          <cell r="FB265">
            <v>29.890454629440352</v>
          </cell>
          <cell r="FC265">
            <v>0.51746537856557673</v>
          </cell>
          <cell r="FZ265">
            <v>1</v>
          </cell>
          <cell r="GB265">
            <v>1</v>
          </cell>
          <cell r="GC265">
            <v>1</v>
          </cell>
          <cell r="GD265">
            <v>0</v>
          </cell>
          <cell r="GE265">
            <v>1</v>
          </cell>
          <cell r="GF265">
            <v>0</v>
          </cell>
        </row>
        <row r="266">
          <cell r="BJ266">
            <v>8</v>
          </cell>
          <cell r="BM266">
            <v>100.53096491487338</v>
          </cell>
          <cell r="BN266" t="str">
            <v>r.</v>
          </cell>
          <cell r="BP266">
            <v>113</v>
          </cell>
          <cell r="BR266">
            <v>335</v>
          </cell>
          <cell r="BV266">
            <v>426</v>
          </cell>
          <cell r="BZ266">
            <v>536</v>
          </cell>
          <cell r="CZ266">
            <v>20.32</v>
          </cell>
          <cell r="DU266">
            <v>0.11657014061992646</v>
          </cell>
          <cell r="EJ266">
            <v>418</v>
          </cell>
          <cell r="EK266">
            <v>0.114381029997956</v>
          </cell>
          <cell r="EQ266">
            <v>349.16580213265735</v>
          </cell>
          <cell r="EV266">
            <v>0.11657014061992646</v>
          </cell>
          <cell r="EW266">
            <v>19.963637112957031</v>
          </cell>
          <cell r="EX266">
            <v>2.7529123043483543</v>
          </cell>
          <cell r="EY266">
            <v>0.32090737443221345</v>
          </cell>
          <cell r="FA266">
            <v>2.6762422214129553</v>
          </cell>
          <cell r="FB266">
            <v>20.488617114032561</v>
          </cell>
          <cell r="FC266">
            <v>0.74688730192095565</v>
          </cell>
          <cell r="FZ266">
            <v>1</v>
          </cell>
          <cell r="GB266">
            <v>1</v>
          </cell>
          <cell r="GC266">
            <v>1</v>
          </cell>
          <cell r="GD266">
            <v>0</v>
          </cell>
          <cell r="GE266">
            <v>1</v>
          </cell>
          <cell r="GF266">
            <v>0</v>
          </cell>
        </row>
        <row r="267">
          <cell r="BJ267">
            <v>6</v>
          </cell>
          <cell r="BM267">
            <v>56.548667764616276</v>
          </cell>
          <cell r="BN267" t="str">
            <v>r.</v>
          </cell>
          <cell r="BP267">
            <v>113</v>
          </cell>
          <cell r="BR267">
            <v>345</v>
          </cell>
          <cell r="BV267">
            <v>449</v>
          </cell>
          <cell r="BZ267">
            <v>581</v>
          </cell>
          <cell r="CZ267">
            <v>20.32</v>
          </cell>
          <cell r="DU267">
            <v>6.9110906432676478E-2</v>
          </cell>
          <cell r="EJ267">
            <v>440</v>
          </cell>
          <cell r="EK267">
            <v>6.7725609867210809E-2</v>
          </cell>
          <cell r="EQ267">
            <v>349.16580213265735</v>
          </cell>
          <cell r="EV267">
            <v>6.9110906432676478E-2</v>
          </cell>
          <cell r="EW267">
            <v>15.241586121824337</v>
          </cell>
          <cell r="EX267">
            <v>3.6700812296921774</v>
          </cell>
          <cell r="EY267">
            <v>0.25364264046557833</v>
          </cell>
          <cell r="FA267">
            <v>3.5833835096367355</v>
          </cell>
          <cell r="FB267">
            <v>15.592603222837848</v>
          </cell>
          <cell r="FC267">
            <v>0.7498924858539856</v>
          </cell>
          <cell r="FZ267">
            <v>1</v>
          </cell>
          <cell r="GB267">
            <v>1</v>
          </cell>
          <cell r="GC267">
            <v>1</v>
          </cell>
          <cell r="GD267">
            <v>1</v>
          </cell>
          <cell r="GE267">
            <v>1</v>
          </cell>
          <cell r="GF267">
            <v>1</v>
          </cell>
        </row>
        <row r="268">
          <cell r="BJ268">
            <v>12</v>
          </cell>
          <cell r="BM268">
            <v>226.1946710584651</v>
          </cell>
          <cell r="BN268" t="str">
            <v>r.</v>
          </cell>
          <cell r="BP268">
            <v>113</v>
          </cell>
          <cell r="BR268">
            <v>315</v>
          </cell>
          <cell r="BV268">
            <v>435</v>
          </cell>
          <cell r="BZ268">
            <v>547</v>
          </cell>
          <cell r="CZ268">
            <v>17.36</v>
          </cell>
          <cell r="DU268">
            <v>0.31348984642765482</v>
          </cell>
          <cell r="EJ268">
            <v>427</v>
          </cell>
          <cell r="EK268">
            <v>0.30772451591864047</v>
          </cell>
          <cell r="EQ268">
            <v>345.25097033341387</v>
          </cell>
          <cell r="EV268">
            <v>0.31348984642765482</v>
          </cell>
          <cell r="EW268">
            <v>34.048995759273083</v>
          </cell>
          <cell r="EX268">
            <v>1.4798297124643482</v>
          </cell>
          <cell r="EY268">
            <v>0.46391158929952914</v>
          </cell>
          <cell r="FA268">
            <v>1.2046833183256684</v>
          </cell>
          <cell r="FB268">
            <v>39.695850838036925</v>
          </cell>
          <cell r="FC268">
            <v>0.60345070462661521</v>
          </cell>
          <cell r="FZ268">
            <v>1</v>
          </cell>
          <cell r="GB268">
            <v>1</v>
          </cell>
          <cell r="GC268">
            <v>1</v>
          </cell>
          <cell r="GD268">
            <v>0</v>
          </cell>
          <cell r="GE268">
            <v>1</v>
          </cell>
          <cell r="GF268">
            <v>0</v>
          </cell>
        </row>
        <row r="269">
          <cell r="BJ269">
            <v>10</v>
          </cell>
          <cell r="BM269">
            <v>157.07963267948966</v>
          </cell>
          <cell r="BN269" t="str">
            <v>r.</v>
          </cell>
          <cell r="BP269">
            <v>113</v>
          </cell>
          <cell r="BR269">
            <v>325</v>
          </cell>
          <cell r="BV269">
            <v>434</v>
          </cell>
          <cell r="BZ269">
            <v>548</v>
          </cell>
          <cell r="CZ269">
            <v>17.36</v>
          </cell>
          <cell r="DU269">
            <v>0.21720081952363063</v>
          </cell>
          <cell r="EJ269">
            <v>434</v>
          </cell>
          <cell r="EK269">
            <v>0.21720081952363063</v>
          </cell>
          <cell r="EQ269">
            <v>345.25097033341387</v>
          </cell>
          <cell r="EV269">
            <v>0.21720081952363063</v>
          </cell>
          <cell r="EW269">
            <v>27.778073554380235</v>
          </cell>
          <cell r="EX269">
            <v>1.8984294021292869</v>
          </cell>
          <cell r="EY269">
            <v>0.41234042195023723</v>
          </cell>
          <cell r="FA269">
            <v>1.6587539910410858</v>
          </cell>
          <cell r="FB269">
            <v>31.084184587232613</v>
          </cell>
          <cell r="FC269">
            <v>0.65185698366485667</v>
          </cell>
          <cell r="FZ269">
            <v>1</v>
          </cell>
          <cell r="GB269">
            <v>1</v>
          </cell>
          <cell r="GC269">
            <v>1</v>
          </cell>
          <cell r="GD269">
            <v>0</v>
          </cell>
          <cell r="GE269">
            <v>1</v>
          </cell>
          <cell r="GF269">
            <v>0</v>
          </cell>
        </row>
        <row r="270">
          <cell r="BJ270">
            <v>8</v>
          </cell>
          <cell r="BM270">
            <v>100.53096491487338</v>
          </cell>
          <cell r="BN270" t="str">
            <v>r.</v>
          </cell>
          <cell r="BP270">
            <v>113</v>
          </cell>
          <cell r="BR270">
            <v>335</v>
          </cell>
          <cell r="BV270">
            <v>426</v>
          </cell>
          <cell r="BZ270">
            <v>536</v>
          </cell>
          <cell r="CZ270">
            <v>16.559999999999999</v>
          </cell>
          <cell r="DU270">
            <v>0.14303775708918515</v>
          </cell>
          <cell r="EJ270">
            <v>418</v>
          </cell>
          <cell r="EK270">
            <v>0.14035160202647745</v>
          </cell>
          <cell r="EQ270">
            <v>345.36458133144498</v>
          </cell>
          <cell r="EV270">
            <v>0.14303775708918515</v>
          </cell>
          <cell r="EW270">
            <v>22.222436959277953</v>
          </cell>
          <cell r="EX270">
            <v>2.4476848407034217</v>
          </cell>
          <cell r="EY270">
            <v>0.35011134967541691</v>
          </cell>
          <cell r="FA270">
            <v>2.3631060355688405</v>
          </cell>
          <cell r="FB270">
            <v>22.936714430785837</v>
          </cell>
          <cell r="FC270">
            <v>0.73929028933625962</v>
          </cell>
          <cell r="FZ270">
            <v>1</v>
          </cell>
          <cell r="GB270">
            <v>1</v>
          </cell>
          <cell r="GC270">
            <v>1</v>
          </cell>
          <cell r="GD270">
            <v>0</v>
          </cell>
          <cell r="GE270">
            <v>1</v>
          </cell>
          <cell r="GF270">
            <v>0</v>
          </cell>
        </row>
        <row r="271">
          <cell r="BJ271">
            <v>8</v>
          </cell>
          <cell r="BM271">
            <v>100.53096491487338</v>
          </cell>
          <cell r="BN271" t="str">
            <v>r.</v>
          </cell>
          <cell r="BP271">
            <v>113</v>
          </cell>
          <cell r="BR271">
            <v>335</v>
          </cell>
          <cell r="BV271">
            <v>426</v>
          </cell>
          <cell r="BZ271">
            <v>536</v>
          </cell>
          <cell r="CZ271">
            <v>12.8</v>
          </cell>
          <cell r="DU271">
            <v>0.18505509823413327</v>
          </cell>
          <cell r="EJ271">
            <v>418</v>
          </cell>
          <cell r="EK271">
            <v>0.18157988512175516</v>
          </cell>
          <cell r="EQ271">
            <v>335.63569301241154</v>
          </cell>
          <cell r="EV271">
            <v>0.18505509823413327</v>
          </cell>
          <cell r="EW271">
            <v>25.479003542391613</v>
          </cell>
          <cell r="EX271">
            <v>2.0985223380715752</v>
          </cell>
          <cell r="EY271">
            <v>0.38834225741835837</v>
          </cell>
          <cell r="FA271">
            <v>1.9428797159886837</v>
          </cell>
          <cell r="FB271">
            <v>27.234875826798159</v>
          </cell>
          <cell r="FC271">
            <v>0.69360343419118731</v>
          </cell>
          <cell r="FZ271">
            <v>1</v>
          </cell>
          <cell r="GB271">
            <v>1</v>
          </cell>
          <cell r="GC271">
            <v>1</v>
          </cell>
          <cell r="GD271">
            <v>0</v>
          </cell>
          <cell r="GE271">
            <v>1</v>
          </cell>
          <cell r="GF271">
            <v>0</v>
          </cell>
        </row>
        <row r="272">
          <cell r="BJ272">
            <v>8</v>
          </cell>
          <cell r="BM272">
            <v>100.53096491487338</v>
          </cell>
          <cell r="BN272" t="str">
            <v>r.</v>
          </cell>
          <cell r="BP272">
            <v>113</v>
          </cell>
          <cell r="BR272">
            <v>335</v>
          </cell>
          <cell r="BV272">
            <v>426</v>
          </cell>
          <cell r="BZ272">
            <v>536</v>
          </cell>
          <cell r="CZ272">
            <v>16.559999999999999</v>
          </cell>
          <cell r="DU272">
            <v>0.14303775708918515</v>
          </cell>
          <cell r="EJ272">
            <v>418</v>
          </cell>
          <cell r="EK272">
            <v>0.14035160202647745</v>
          </cell>
          <cell r="EQ272">
            <v>345.36458133144498</v>
          </cell>
          <cell r="EV272">
            <v>0.14303775708918515</v>
          </cell>
          <cell r="EW272">
            <v>22.222436959277953</v>
          </cell>
          <cell r="EX272">
            <v>2.4476848407034217</v>
          </cell>
          <cell r="EY272">
            <v>0.35011134967541691</v>
          </cell>
          <cell r="FA272">
            <v>2.3708922169051458</v>
          </cell>
          <cell r="FB272">
            <v>22.869148560907849</v>
          </cell>
          <cell r="FC272">
            <v>0.74342895142182064</v>
          </cell>
          <cell r="FZ272">
            <v>1</v>
          </cell>
          <cell r="GB272">
            <v>1</v>
          </cell>
          <cell r="GC272">
            <v>1</v>
          </cell>
          <cell r="GD272">
            <v>0</v>
          </cell>
          <cell r="GE272">
            <v>1</v>
          </cell>
          <cell r="GF272">
            <v>0</v>
          </cell>
        </row>
        <row r="273">
          <cell r="BJ273">
            <v>12</v>
          </cell>
          <cell r="BM273">
            <v>226.1946710584651</v>
          </cell>
          <cell r="BN273" t="str">
            <v>r.</v>
          </cell>
          <cell r="BP273">
            <v>113</v>
          </cell>
          <cell r="BR273">
            <v>315</v>
          </cell>
          <cell r="BV273">
            <v>435</v>
          </cell>
          <cell r="BZ273">
            <v>547</v>
          </cell>
          <cell r="CZ273">
            <v>12.8</v>
          </cell>
          <cell r="DU273">
            <v>0.4251706042175068</v>
          </cell>
          <cell r="EJ273">
            <v>427</v>
          </cell>
          <cell r="EK273">
            <v>0.41735137471465611</v>
          </cell>
          <cell r="EQ273">
            <v>335.63569301241154</v>
          </cell>
          <cell r="EV273">
            <v>0.4251706042175068</v>
          </cell>
          <cell r="EW273">
            <v>40.696423217195658</v>
          </cell>
          <cell r="EX273">
            <v>1.1627540730342643</v>
          </cell>
          <cell r="EY273">
            <v>0.49436885178834516</v>
          </cell>
          <cell r="FA273">
            <v>0.97078992250959739</v>
          </cell>
          <cell r="FB273">
            <v>45.849147646295542</v>
          </cell>
          <cell r="FC273">
            <v>0.64854169086196201</v>
          </cell>
          <cell r="FZ273">
            <v>1</v>
          </cell>
          <cell r="GB273">
            <v>1</v>
          </cell>
          <cell r="GC273">
            <v>0</v>
          </cell>
          <cell r="GD273">
            <v>0</v>
          </cell>
          <cell r="GE273">
            <v>1</v>
          </cell>
          <cell r="GF273">
            <v>0</v>
          </cell>
        </row>
        <row r="274">
          <cell r="BJ274">
            <v>8</v>
          </cell>
          <cell r="BM274">
            <v>100.53096491487338</v>
          </cell>
          <cell r="BN274" t="str">
            <v>r.</v>
          </cell>
          <cell r="BP274">
            <v>113</v>
          </cell>
          <cell r="BR274">
            <v>335</v>
          </cell>
          <cell r="BV274">
            <v>426</v>
          </cell>
          <cell r="BZ274">
            <v>536</v>
          </cell>
          <cell r="CZ274">
            <v>12.8</v>
          </cell>
          <cell r="DU274">
            <v>0.18505509823413327</v>
          </cell>
          <cell r="EJ274">
            <v>418</v>
          </cell>
          <cell r="EK274">
            <v>0.18157988512175516</v>
          </cell>
          <cell r="EQ274">
            <v>335.63569301241154</v>
          </cell>
          <cell r="EV274">
            <v>0.18505509823413327</v>
          </cell>
          <cell r="EW274">
            <v>25.479003542391613</v>
          </cell>
          <cell r="EX274">
            <v>2.0985223380715752</v>
          </cell>
          <cell r="EY274">
            <v>0.38834225741835837</v>
          </cell>
          <cell r="FA274">
            <v>1.8587550272551536</v>
          </cell>
          <cell r="FB274">
            <v>28.28000754351093</v>
          </cell>
          <cell r="FC274">
            <v>0.6471463891682393</v>
          </cell>
          <cell r="FZ274">
            <v>1</v>
          </cell>
          <cell r="GB274">
            <v>1</v>
          </cell>
          <cell r="GC274">
            <v>1</v>
          </cell>
          <cell r="GD274">
            <v>0</v>
          </cell>
          <cell r="GE274">
            <v>1</v>
          </cell>
          <cell r="GF274">
            <v>0</v>
          </cell>
        </row>
        <row r="275">
          <cell r="BJ275">
            <v>12</v>
          </cell>
          <cell r="BM275">
            <v>226.1946710584651</v>
          </cell>
          <cell r="BN275" t="str">
            <v>r.-ass.</v>
          </cell>
          <cell r="BP275">
            <v>225</v>
          </cell>
          <cell r="BR275">
            <v>880</v>
          </cell>
          <cell r="BV275">
            <v>480</v>
          </cell>
          <cell r="CZ275">
            <v>19</v>
          </cell>
          <cell r="DU275">
            <v>0.21164413666289131</v>
          </cell>
          <cell r="EJ275">
            <v>480</v>
          </cell>
          <cell r="EK275">
            <v>0.21164413666289131</v>
          </cell>
          <cell r="EQ275">
            <v>785.10768634292913</v>
          </cell>
          <cell r="EV275">
            <v>0.21164413666289131</v>
          </cell>
          <cell r="EW275">
            <v>27.390203096127426</v>
          </cell>
          <cell r="EX275">
            <v>1.9300032057432124</v>
          </cell>
          <cell r="EY275">
            <v>0.40847386223613474</v>
          </cell>
          <cell r="FA275">
            <v>1.7843349343989061</v>
          </cell>
          <cell r="FB275">
            <v>29.267704766714001</v>
          </cell>
          <cell r="FC275">
            <v>0.70839005302845826</v>
          </cell>
          <cell r="FZ275">
            <v>1</v>
          </cell>
          <cell r="GB275">
            <v>1</v>
          </cell>
          <cell r="GC275">
            <v>1</v>
          </cell>
          <cell r="GD275">
            <v>1</v>
          </cell>
          <cell r="GE275">
            <v>0</v>
          </cell>
          <cell r="GF275">
            <v>0</v>
          </cell>
        </row>
        <row r="276">
          <cell r="BJ276">
            <v>12</v>
          </cell>
          <cell r="BM276">
            <v>226.1946710584651</v>
          </cell>
          <cell r="BN276" t="str">
            <v>r.-ass.</v>
          </cell>
          <cell r="BP276">
            <v>225</v>
          </cell>
          <cell r="BR276">
            <v>880</v>
          </cell>
          <cell r="BV276">
            <v>480</v>
          </cell>
          <cell r="CZ276">
            <v>19</v>
          </cell>
          <cell r="DU276">
            <v>0.21164413666289131</v>
          </cell>
          <cell r="EJ276">
            <v>480</v>
          </cell>
          <cell r="EK276">
            <v>0.21164413666289131</v>
          </cell>
          <cell r="EQ276">
            <v>785.10768634292913</v>
          </cell>
          <cell r="EV276">
            <v>0.21164413666289131</v>
          </cell>
          <cell r="EW276">
            <v>27.390203096127426</v>
          </cell>
          <cell r="EX276">
            <v>1.9300032057432124</v>
          </cell>
          <cell r="EY276">
            <v>0.40847386223613474</v>
          </cell>
          <cell r="FA276">
            <v>1.8160095190332062</v>
          </cell>
          <cell r="FB276">
            <v>28.839726407364811</v>
          </cell>
          <cell r="FC276">
            <v>0.72769867187244819</v>
          </cell>
          <cell r="FZ276">
            <v>1</v>
          </cell>
          <cell r="GB276">
            <v>1</v>
          </cell>
          <cell r="GC276">
            <v>1</v>
          </cell>
          <cell r="GD276">
            <v>1</v>
          </cell>
          <cell r="GE276">
            <v>0</v>
          </cell>
          <cell r="GF276">
            <v>0</v>
          </cell>
        </row>
        <row r="277">
          <cell r="BJ277">
            <v>12</v>
          </cell>
          <cell r="BM277">
            <v>226.1946710584651</v>
          </cell>
          <cell r="BN277" t="str">
            <v>r.-ass.</v>
          </cell>
          <cell r="BP277">
            <v>225</v>
          </cell>
          <cell r="BR277">
            <v>880</v>
          </cell>
          <cell r="BV277">
            <v>480</v>
          </cell>
          <cell r="CZ277">
            <v>35.72</v>
          </cell>
          <cell r="DU277">
            <v>0.11257666843770815</v>
          </cell>
          <cell r="EJ277">
            <v>480</v>
          </cell>
          <cell r="EK277">
            <v>0.11257666843770815</v>
          </cell>
          <cell r="EQ277">
            <v>858.30256757165751</v>
          </cell>
          <cell r="EV277">
            <v>0.11257666843770815</v>
          </cell>
          <cell r="EW277">
            <v>19.604433700975306</v>
          </cell>
          <cell r="EX277">
            <v>2.8076387345142679</v>
          </cell>
          <cell r="EY277">
            <v>0.31607461490827926</v>
          </cell>
          <cell r="FA277">
            <v>2.3903070616442958</v>
          </cell>
          <cell r="FB277">
            <v>22.70230308981678</v>
          </cell>
          <cell r="FC277">
            <v>0.60463288141193439</v>
          </cell>
          <cell r="FZ277">
            <v>1</v>
          </cell>
          <cell r="GB277">
            <v>1</v>
          </cell>
          <cell r="GC277">
            <v>1</v>
          </cell>
          <cell r="GD277">
            <v>1</v>
          </cell>
          <cell r="GE277">
            <v>0</v>
          </cell>
          <cell r="GF277">
            <v>0</v>
          </cell>
        </row>
        <row r="278">
          <cell r="BJ278">
            <v>12</v>
          </cell>
          <cell r="BM278">
            <v>226.1946710584651</v>
          </cell>
          <cell r="BN278" t="str">
            <v>r.-ass.</v>
          </cell>
          <cell r="BP278">
            <v>225</v>
          </cell>
          <cell r="BR278">
            <v>880</v>
          </cell>
          <cell r="BV278">
            <v>480</v>
          </cell>
          <cell r="CZ278">
            <v>35.72</v>
          </cell>
          <cell r="DU278">
            <v>0.11257666843770815</v>
          </cell>
          <cell r="EJ278">
            <v>480</v>
          </cell>
          <cell r="EK278">
            <v>0.11257666843770815</v>
          </cell>
          <cell r="EQ278">
            <v>858.30256757165751</v>
          </cell>
          <cell r="EV278">
            <v>0.11257666843770815</v>
          </cell>
          <cell r="EW278">
            <v>19.604433700975306</v>
          </cell>
          <cell r="EX278">
            <v>2.8076387345142679</v>
          </cell>
          <cell r="EY278">
            <v>0.31607461490827926</v>
          </cell>
          <cell r="FA278">
            <v>2.264755579618535</v>
          </cell>
          <cell r="FB278">
            <v>23.823795997952153</v>
          </cell>
          <cell r="FC278">
            <v>0.55199653309837204</v>
          </cell>
          <cell r="FZ278">
            <v>1</v>
          </cell>
          <cell r="GB278">
            <v>1</v>
          </cell>
          <cell r="GC278">
            <v>1</v>
          </cell>
          <cell r="GD278">
            <v>1</v>
          </cell>
          <cell r="GE278">
            <v>0</v>
          </cell>
          <cell r="GF278">
            <v>0</v>
          </cell>
        </row>
        <row r="279">
          <cell r="BJ279">
            <v>12</v>
          </cell>
          <cell r="BM279">
            <v>226.1946710584651</v>
          </cell>
          <cell r="BN279" t="str">
            <v>r.-ass.</v>
          </cell>
          <cell r="BP279">
            <v>150</v>
          </cell>
          <cell r="BR279">
            <v>880</v>
          </cell>
          <cell r="BV279">
            <v>480</v>
          </cell>
          <cell r="CZ279">
            <v>38</v>
          </cell>
          <cell r="DU279">
            <v>0.15873310249716849</v>
          </cell>
          <cell r="EJ279">
            <v>480</v>
          </cell>
          <cell r="EK279">
            <v>0.15873310249716849</v>
          </cell>
          <cell r="EQ279">
            <v>858.66241282217891</v>
          </cell>
          <cell r="EV279">
            <v>0.15873310249716849</v>
          </cell>
          <cell r="EW279">
            <v>23.479019283774647</v>
          </cell>
          <cell r="EX279">
            <v>2.3021475116956003</v>
          </cell>
          <cell r="EY279">
            <v>0.36542701693757912</v>
          </cell>
          <cell r="FA279">
            <v>1.9001815533002835</v>
          </cell>
          <cell r="FB279">
            <v>27.756284319161932</v>
          </cell>
          <cell r="FC279">
            <v>0.58549529449184778</v>
          </cell>
          <cell r="FZ279">
            <v>1</v>
          </cell>
          <cell r="GB279">
            <v>1</v>
          </cell>
          <cell r="GC279">
            <v>1</v>
          </cell>
          <cell r="GD279">
            <v>1</v>
          </cell>
          <cell r="GE279">
            <v>1</v>
          </cell>
          <cell r="GF279">
            <v>1</v>
          </cell>
        </row>
        <row r="280">
          <cell r="BJ280">
            <v>12</v>
          </cell>
          <cell r="BM280">
            <v>226.1946710584651</v>
          </cell>
          <cell r="BN280" t="str">
            <v>r.-ass.</v>
          </cell>
          <cell r="BP280">
            <v>150</v>
          </cell>
          <cell r="BR280">
            <v>880</v>
          </cell>
          <cell r="BV280">
            <v>480</v>
          </cell>
          <cell r="CZ280">
            <v>38</v>
          </cell>
          <cell r="DU280">
            <v>0.15873310249716849</v>
          </cell>
          <cell r="EJ280">
            <v>480</v>
          </cell>
          <cell r="EK280">
            <v>0.15873310249716849</v>
          </cell>
          <cell r="EQ280">
            <v>858.66241282217891</v>
          </cell>
          <cell r="EV280">
            <v>0.15873310249716849</v>
          </cell>
          <cell r="EW280">
            <v>23.479019283774647</v>
          </cell>
          <cell r="EX280">
            <v>2.3021475116956003</v>
          </cell>
          <cell r="EY280">
            <v>0.36542701693757912</v>
          </cell>
          <cell r="FA280">
            <v>1.9935012231490696</v>
          </cell>
          <cell r="FB280">
            <v>26.639715723324244</v>
          </cell>
          <cell r="FC280">
            <v>0.63163674591017238</v>
          </cell>
          <cell r="FZ280">
            <v>1</v>
          </cell>
          <cell r="GB280">
            <v>1</v>
          </cell>
          <cell r="GC280">
            <v>1</v>
          </cell>
          <cell r="GD280">
            <v>1</v>
          </cell>
          <cell r="GE280">
            <v>1</v>
          </cell>
          <cell r="GF280">
            <v>1</v>
          </cell>
        </row>
        <row r="281">
          <cell r="BJ281">
            <v>12</v>
          </cell>
          <cell r="BM281">
            <v>226.1946710584651</v>
          </cell>
          <cell r="BN281" t="str">
            <v>r.-ass.</v>
          </cell>
          <cell r="BP281">
            <v>150</v>
          </cell>
          <cell r="BR281">
            <v>880</v>
          </cell>
          <cell r="BV281">
            <v>480</v>
          </cell>
          <cell r="CZ281">
            <v>45.6</v>
          </cell>
          <cell r="DU281">
            <v>0.13227758541430709</v>
          </cell>
          <cell r="EJ281">
            <v>480</v>
          </cell>
          <cell r="EK281">
            <v>0.13227758541430709</v>
          </cell>
          <cell r="EQ281">
            <v>868.88229100384808</v>
          </cell>
          <cell r="EV281">
            <v>0.13227758541430709</v>
          </cell>
          <cell r="EW281">
            <v>21.327591516138227</v>
          </cell>
          <cell r="EX281">
            <v>2.5612223251305646</v>
          </cell>
          <cell r="EY281">
            <v>0.33879230487748846</v>
          </cell>
          <cell r="FA281">
            <v>2.1147466600179574</v>
          </cell>
          <cell r="FB281">
            <v>25.308056643658965</v>
          </cell>
          <cell r="FC281">
            <v>0.57907459483059043</v>
          </cell>
          <cell r="FZ281">
            <v>1</v>
          </cell>
          <cell r="GB281">
            <v>1</v>
          </cell>
          <cell r="GC281">
            <v>1</v>
          </cell>
          <cell r="GD281">
            <v>1</v>
          </cell>
          <cell r="GE281">
            <v>1</v>
          </cell>
          <cell r="GF281">
            <v>1</v>
          </cell>
        </row>
        <row r="282">
          <cell r="BJ282">
            <v>8</v>
          </cell>
          <cell r="BM282">
            <v>100.53096491487338</v>
          </cell>
          <cell r="BN282" t="str">
            <v>r.</v>
          </cell>
          <cell r="BP282">
            <v>160</v>
          </cell>
          <cell r="BR282">
            <v>500</v>
          </cell>
          <cell r="BV282">
            <v>674</v>
          </cell>
          <cell r="BZ282">
            <v>760</v>
          </cell>
          <cell r="CZ282">
            <v>19.532</v>
          </cell>
          <cell r="DU282">
            <v>0.1806807161341662</v>
          </cell>
          <cell r="EJ282">
            <v>674</v>
          </cell>
          <cell r="EK282">
            <v>0.1806807161341662</v>
          </cell>
          <cell r="EQ282">
            <v>540</v>
          </cell>
          <cell r="EV282">
            <v>0.1806807161341662</v>
          </cell>
          <cell r="EW282">
            <v>25.154812158858149</v>
          </cell>
          <cell r="EX282">
            <v>2.1294658847040604</v>
          </cell>
          <cell r="EY282">
            <v>0.38475342103160542</v>
          </cell>
          <cell r="FA282">
            <v>1.9021980504718778</v>
          </cell>
          <cell r="FB282">
            <v>27.731246670877727</v>
          </cell>
          <cell r="FC282">
            <v>0.66755850127260308</v>
          </cell>
          <cell r="FZ282">
            <v>1</v>
          </cell>
          <cell r="GB282">
            <v>1</v>
          </cell>
          <cell r="GC282">
            <v>1</v>
          </cell>
          <cell r="GD282">
            <v>1</v>
          </cell>
          <cell r="GE282">
            <v>1</v>
          </cell>
          <cell r="GF282">
            <v>1</v>
          </cell>
        </row>
        <row r="283">
          <cell r="BJ283">
            <v>8</v>
          </cell>
          <cell r="BM283">
            <v>100.53096491487338</v>
          </cell>
          <cell r="BN283" t="str">
            <v>r.</v>
          </cell>
          <cell r="BP283">
            <v>160</v>
          </cell>
          <cell r="BR283">
            <v>500</v>
          </cell>
          <cell r="BV283">
            <v>647</v>
          </cell>
          <cell r="BZ283">
            <v>734</v>
          </cell>
          <cell r="CZ283">
            <v>20.216000000000001</v>
          </cell>
          <cell r="DU283">
            <v>0.16757440038192489</v>
          </cell>
          <cell r="EJ283">
            <v>647</v>
          </cell>
          <cell r="EK283">
            <v>0.16757440038192489</v>
          </cell>
          <cell r="EQ283">
            <v>540</v>
          </cell>
          <cell r="EV283">
            <v>0.16757440038192489</v>
          </cell>
          <cell r="EW283">
            <v>24.164544587798598</v>
          </cell>
          <cell r="EX283">
            <v>2.2287885954940756</v>
          </cell>
          <cell r="EY283">
            <v>0.37348791246799229</v>
          </cell>
          <cell r="FA283">
            <v>1.9815788037373194</v>
          </cell>
          <cell r="FB283">
            <v>26.777708528774205</v>
          </cell>
          <cell r="FC283">
            <v>0.66046494641084585</v>
          </cell>
          <cell r="FZ283">
            <v>1</v>
          </cell>
          <cell r="GB283">
            <v>1</v>
          </cell>
          <cell r="GC283">
            <v>1</v>
          </cell>
          <cell r="GD283">
            <v>1</v>
          </cell>
          <cell r="GE283">
            <v>1</v>
          </cell>
          <cell r="GF283">
            <v>1</v>
          </cell>
        </row>
        <row r="284">
          <cell r="BJ284">
            <v>10</v>
          </cell>
          <cell r="BM284">
            <v>157.07963267948966</v>
          </cell>
          <cell r="BN284" t="str">
            <v>r.</v>
          </cell>
          <cell r="BP284">
            <v>140</v>
          </cell>
          <cell r="BR284">
            <v>405</v>
          </cell>
          <cell r="BV284">
            <v>523</v>
          </cell>
          <cell r="CZ284">
            <v>16.874400000000001</v>
          </cell>
          <cell r="DU284">
            <v>0.1086713875373943</v>
          </cell>
          <cell r="EJ284">
            <v>523</v>
          </cell>
          <cell r="EK284">
            <v>0.1086713875373943</v>
          </cell>
          <cell r="EQ284">
            <v>375.4776089422075</v>
          </cell>
          <cell r="EV284">
            <v>0.1086713875373943</v>
          </cell>
          <cell r="EW284">
            <v>19.247741791312567</v>
          </cell>
          <cell r="EX284">
            <v>2.8639228725158534</v>
          </cell>
          <cell r="EY284">
            <v>0.31122647235637779</v>
          </cell>
          <cell r="FA284">
            <v>1.8422199346947647</v>
          </cell>
          <cell r="FB284">
            <v>28.494143204378101</v>
          </cell>
          <cell r="FC284">
            <v>0.38198203870393294</v>
          </cell>
          <cell r="FZ284">
            <v>1</v>
          </cell>
          <cell r="GB284">
            <v>1</v>
          </cell>
          <cell r="GC284">
            <v>0</v>
          </cell>
          <cell r="GD284">
            <v>1</v>
          </cell>
          <cell r="GE284">
            <v>1</v>
          </cell>
          <cell r="GF284">
            <v>1</v>
          </cell>
        </row>
        <row r="285">
          <cell r="BJ285">
            <v>12</v>
          </cell>
          <cell r="BM285">
            <v>226.1946710584651</v>
          </cell>
          <cell r="BN285" t="str">
            <v>r.</v>
          </cell>
          <cell r="BP285">
            <v>200</v>
          </cell>
          <cell r="BR285">
            <v>395</v>
          </cell>
          <cell r="BV285">
            <v>563</v>
          </cell>
          <cell r="CZ285">
            <v>16.874400000000001</v>
          </cell>
          <cell r="DU285">
            <v>0.11791863692738319</v>
          </cell>
          <cell r="EJ285">
            <v>563</v>
          </cell>
          <cell r="EK285">
            <v>0.11791863692738319</v>
          </cell>
          <cell r="EQ285">
            <v>375.4776089422075</v>
          </cell>
          <cell r="EV285">
            <v>0.11791863692738319</v>
          </cell>
          <cell r="EW285">
            <v>20.083719078916729</v>
          </cell>
          <cell r="EX285">
            <v>2.7350363204876191</v>
          </cell>
          <cell r="EY285">
            <v>0.32251175485878564</v>
          </cell>
          <cell r="FA285">
            <v>1.9583332486829659</v>
          </cell>
          <cell r="FB285">
            <v>27.05059801019663</v>
          </cell>
          <cell r="FC285">
            <v>0.45611580739402174</v>
          </cell>
          <cell r="FZ285">
            <v>1</v>
          </cell>
          <cell r="GB285">
            <v>1</v>
          </cell>
          <cell r="GC285">
            <v>0</v>
          </cell>
          <cell r="GD285">
            <v>1</v>
          </cell>
          <cell r="GE285">
            <v>1</v>
          </cell>
          <cell r="GF285">
            <v>1</v>
          </cell>
        </row>
        <row r="286">
          <cell r="BJ286">
            <v>12</v>
          </cell>
          <cell r="BM286">
            <v>226.1946710584651</v>
          </cell>
          <cell r="BN286" t="str">
            <v>r.</v>
          </cell>
          <cell r="BP286">
            <v>147</v>
          </cell>
          <cell r="BR286">
            <v>395</v>
          </cell>
          <cell r="BV286">
            <v>563</v>
          </cell>
          <cell r="CZ286">
            <v>10.428000000000001</v>
          </cell>
          <cell r="DU286">
            <v>0.23076498176952334</v>
          </cell>
          <cell r="EJ286">
            <v>563</v>
          </cell>
          <cell r="EK286">
            <v>0.23076498176952334</v>
          </cell>
          <cell r="EQ286">
            <v>390.36095084503057</v>
          </cell>
          <cell r="EV286">
            <v>0.23076498176952334</v>
          </cell>
          <cell r="EW286">
            <v>28.710225889258439</v>
          </cell>
          <cell r="EX286">
            <v>1.8257637094131371</v>
          </cell>
          <cell r="EY286">
            <v>0.42132232911817991</v>
          </cell>
          <cell r="FA286">
            <v>1.4300344364427162</v>
          </cell>
          <cell r="FB286">
            <v>34.964472794644323</v>
          </cell>
          <cell r="FC286">
            <v>0.56214321671791578</v>
          </cell>
          <cell r="FZ286">
            <v>1</v>
          </cell>
          <cell r="GB286">
            <v>1</v>
          </cell>
          <cell r="GC286">
            <v>0</v>
          </cell>
          <cell r="GD286">
            <v>0</v>
          </cell>
          <cell r="GE286">
            <v>1</v>
          </cell>
          <cell r="GF286">
            <v>0</v>
          </cell>
        </row>
        <row r="287">
          <cell r="BJ287">
            <v>14</v>
          </cell>
          <cell r="BM287">
            <v>307.8760800517997</v>
          </cell>
          <cell r="BN287" t="str">
            <v>r.</v>
          </cell>
          <cell r="BP287">
            <v>200</v>
          </cell>
          <cell r="BR287">
            <v>385</v>
          </cell>
          <cell r="BV287">
            <v>547</v>
          </cell>
          <cell r="CZ287">
            <v>10.428000000000001</v>
          </cell>
          <cell r="DU287">
            <v>0.22430024904681628</v>
          </cell>
          <cell r="EJ287">
            <v>547</v>
          </cell>
          <cell r="EK287">
            <v>0.22430024904681628</v>
          </cell>
          <cell r="EQ287">
            <v>390.36095084503057</v>
          </cell>
          <cell r="EV287">
            <v>0.22430024904681628</v>
          </cell>
          <cell r="EW287">
            <v>28.268461136805424</v>
          </cell>
          <cell r="EX287">
            <v>1.8596531418248345</v>
          </cell>
          <cell r="EY287">
            <v>0.41712066285200472</v>
          </cell>
          <cell r="FA287">
            <v>1.2421662743361124</v>
          </cell>
          <cell r="FB287">
            <v>38.835636447934846</v>
          </cell>
          <cell r="FC287">
            <v>0.45631230906418663</v>
          </cell>
          <cell r="FZ287">
            <v>1</v>
          </cell>
          <cell r="GB287">
            <v>1</v>
          </cell>
          <cell r="GC287">
            <v>0</v>
          </cell>
          <cell r="GD287">
            <v>0</v>
          </cell>
          <cell r="GE287">
            <v>1</v>
          </cell>
          <cell r="GF287">
            <v>0</v>
          </cell>
        </row>
        <row r="288">
          <cell r="BJ288">
            <v>14</v>
          </cell>
          <cell r="BM288">
            <v>307.8760800517997</v>
          </cell>
          <cell r="BN288" t="str">
            <v>r.</v>
          </cell>
          <cell r="BP288">
            <v>150</v>
          </cell>
          <cell r="BR288">
            <v>369</v>
          </cell>
          <cell r="BV288">
            <v>555</v>
          </cell>
          <cell r="CZ288">
            <v>17.064000000000004</v>
          </cell>
          <cell r="DU288">
            <v>0.20229394795203415</v>
          </cell>
          <cell r="EJ288">
            <v>555</v>
          </cell>
          <cell r="EK288">
            <v>0.20229394795203415</v>
          </cell>
          <cell r="EQ288">
            <v>374.21405078424675</v>
          </cell>
          <cell r="EV288">
            <v>0.20229394795203415</v>
          </cell>
          <cell r="EW288">
            <v>26.728992174889093</v>
          </cell>
          <cell r="EX288">
            <v>1.9857748155553874</v>
          </cell>
          <cell r="EY288">
            <v>0.40171022718242172</v>
          </cell>
          <cell r="FA288">
            <v>1.3214233864785698</v>
          </cell>
          <cell r="FB288">
            <v>37.116968861612456</v>
          </cell>
          <cell r="FC288">
            <v>0.4444252006707482</v>
          </cell>
          <cell r="FZ288">
            <v>1</v>
          </cell>
          <cell r="GB288">
            <v>1</v>
          </cell>
          <cell r="GC288">
            <v>0</v>
          </cell>
          <cell r="GD288">
            <v>0</v>
          </cell>
          <cell r="GE288">
            <v>1</v>
          </cell>
          <cell r="GF288">
            <v>0</v>
          </cell>
        </row>
        <row r="289">
          <cell r="BJ289">
            <v>14</v>
          </cell>
          <cell r="BM289">
            <v>307.8760800517997</v>
          </cell>
          <cell r="BN289" t="str">
            <v>r.</v>
          </cell>
          <cell r="BP289">
            <v>150</v>
          </cell>
          <cell r="BR289">
            <v>369</v>
          </cell>
          <cell r="BV289">
            <v>555</v>
          </cell>
          <cell r="CZ289">
            <v>17.064000000000004</v>
          </cell>
          <cell r="DU289">
            <v>0.20229394795203415</v>
          </cell>
          <cell r="EJ289">
            <v>555</v>
          </cell>
          <cell r="EK289">
            <v>0.20229394795203415</v>
          </cell>
          <cell r="EQ289">
            <v>374.21405078424675</v>
          </cell>
          <cell r="EV289">
            <v>0.20229394795203415</v>
          </cell>
          <cell r="EW289">
            <v>26.728992174889093</v>
          </cell>
          <cell r="EX289">
            <v>1.9857748155553874</v>
          </cell>
          <cell r="EY289">
            <v>0.40171022718242172</v>
          </cell>
          <cell r="FA289">
            <v>1.3301030714243727</v>
          </cell>
          <cell r="FB289">
            <v>36.936630020657255</v>
          </cell>
          <cell r="FC289">
            <v>0.4481497420503614</v>
          </cell>
          <cell r="FZ289">
            <v>1</v>
          </cell>
          <cell r="GB289">
            <v>1</v>
          </cell>
          <cell r="GC289">
            <v>0</v>
          </cell>
          <cell r="GD289">
            <v>0</v>
          </cell>
          <cell r="GE289">
            <v>1</v>
          </cell>
          <cell r="GF289">
            <v>0</v>
          </cell>
        </row>
        <row r="290">
          <cell r="BJ290">
            <v>12</v>
          </cell>
          <cell r="BM290">
            <v>226.1946710584651</v>
          </cell>
          <cell r="BN290" t="str">
            <v>r.</v>
          </cell>
          <cell r="BP290">
            <v>147</v>
          </cell>
          <cell r="BR290">
            <v>395</v>
          </cell>
          <cell r="BV290">
            <v>560</v>
          </cell>
          <cell r="CZ290">
            <v>11.692</v>
          </cell>
          <cell r="DU290">
            <v>0.20472069814703048</v>
          </cell>
          <cell r="EJ290">
            <v>560</v>
          </cell>
          <cell r="EK290">
            <v>0.20472069814703048</v>
          </cell>
          <cell r="EQ290">
            <v>358.33852945651341</v>
          </cell>
          <cell r="EV290">
            <v>0.20472069814703048</v>
          </cell>
          <cell r="EW290">
            <v>26.9016707763572</v>
          </cell>
          <cell r="EX290">
            <v>1.9709652298012215</v>
          </cell>
          <cell r="EY290">
            <v>0.40349737786842843</v>
          </cell>
          <cell r="FA290">
            <v>0</v>
          </cell>
          <cell r="FB290" t="str">
            <v xml:space="preserve"> </v>
          </cell>
          <cell r="FC290" t="str">
            <v xml:space="preserve"> </v>
          </cell>
          <cell r="FZ290">
            <v>1</v>
          </cell>
          <cell r="GB290">
            <v>1</v>
          </cell>
          <cell r="GC290">
            <v>0</v>
          </cell>
          <cell r="GD290">
            <v>1</v>
          </cell>
          <cell r="GE290">
            <v>1</v>
          </cell>
          <cell r="GF290">
            <v>1</v>
          </cell>
        </row>
        <row r="291">
          <cell r="BJ291">
            <v>12</v>
          </cell>
          <cell r="BM291">
            <v>226.1946710584651</v>
          </cell>
          <cell r="BN291" t="str">
            <v>r.</v>
          </cell>
          <cell r="BP291">
            <v>147</v>
          </cell>
          <cell r="BR291">
            <v>395</v>
          </cell>
          <cell r="BV291">
            <v>560</v>
          </cell>
          <cell r="CZ291">
            <v>12.324000000000002</v>
          </cell>
          <cell r="DU291">
            <v>0.1942222008061571</v>
          </cell>
          <cell r="EJ291">
            <v>560</v>
          </cell>
          <cell r="EK291">
            <v>0.1942222008061571</v>
          </cell>
          <cell r="EQ291">
            <v>362.98671261344475</v>
          </cell>
          <cell r="EV291">
            <v>0.1942222008061571</v>
          </cell>
          <cell r="EW291">
            <v>26.148965973207613</v>
          </cell>
          <cell r="EX291">
            <v>2.0368460883788591</v>
          </cell>
          <cell r="EY291">
            <v>0.39560072998835438</v>
          </cell>
          <cell r="FA291">
            <v>0</v>
          </cell>
          <cell r="FB291" t="str">
            <v xml:space="preserve"> </v>
          </cell>
          <cell r="FC291" t="str">
            <v xml:space="preserve"> </v>
          </cell>
          <cell r="FZ291">
            <v>1</v>
          </cell>
          <cell r="GB291">
            <v>1</v>
          </cell>
          <cell r="GC291">
            <v>0</v>
          </cell>
          <cell r="GD291">
            <v>1</v>
          </cell>
          <cell r="GE291">
            <v>1</v>
          </cell>
          <cell r="GF291">
            <v>1</v>
          </cell>
        </row>
        <row r="292">
          <cell r="BJ292">
            <v>12</v>
          </cell>
          <cell r="BM292">
            <v>226.1946710584651</v>
          </cell>
          <cell r="BN292" t="str">
            <v>r.</v>
          </cell>
          <cell r="BP292">
            <v>200</v>
          </cell>
          <cell r="BR292">
            <v>359</v>
          </cell>
          <cell r="BV292">
            <v>560</v>
          </cell>
          <cell r="CZ292">
            <v>14.409600000000001</v>
          </cell>
          <cell r="DU292">
            <v>0.13735310985465035</v>
          </cell>
          <cell r="EJ292">
            <v>560</v>
          </cell>
          <cell r="EK292">
            <v>0.13735310985465035</v>
          </cell>
          <cell r="EQ292">
            <v>279.7351258573172</v>
          </cell>
          <cell r="EV292">
            <v>0.13735310985465035</v>
          </cell>
          <cell r="EW292">
            <v>21.753353808976897</v>
          </cell>
          <cell r="EX292">
            <v>2.5060935695846855</v>
          </cell>
          <cell r="EY292">
            <v>0.34421974536919814</v>
          </cell>
          <cell r="FA292">
            <v>0</v>
          </cell>
          <cell r="FB292" t="str">
            <v xml:space="preserve"> </v>
          </cell>
          <cell r="FC292" t="str">
            <v xml:space="preserve"> </v>
          </cell>
          <cell r="FZ292">
            <v>1</v>
          </cell>
          <cell r="GB292">
            <v>1</v>
          </cell>
          <cell r="GC292">
            <v>0</v>
          </cell>
          <cell r="GD292">
            <v>1</v>
          </cell>
          <cell r="GE292">
            <v>1</v>
          </cell>
          <cell r="GF292">
            <v>1</v>
          </cell>
        </row>
        <row r="293">
          <cell r="BJ293">
            <v>8</v>
          </cell>
          <cell r="BM293">
            <v>100.53096491487338</v>
          </cell>
          <cell r="BN293" t="str">
            <v>r.</v>
          </cell>
          <cell r="BP293">
            <v>90</v>
          </cell>
          <cell r="BR293">
            <v>424</v>
          </cell>
          <cell r="BV293">
            <v>550</v>
          </cell>
          <cell r="CZ293">
            <v>15.231200000000001</v>
          </cell>
          <cell r="DU293">
            <v>0.10614567755348508</v>
          </cell>
          <cell r="EJ293">
            <v>550</v>
          </cell>
          <cell r="EK293">
            <v>0.10614567755348508</v>
          </cell>
          <cell r="EQ293">
            <v>322.83891474448592</v>
          </cell>
          <cell r="EV293">
            <v>0.10614567755348508</v>
          </cell>
          <cell r="EW293">
            <v>19.01405327452018</v>
          </cell>
          <cell r="EX293">
            <v>2.9018984837558817</v>
          </cell>
          <cell r="EY293">
            <v>0.30802398074969911</v>
          </cell>
          <cell r="FA293">
            <v>0</v>
          </cell>
          <cell r="FB293" t="str">
            <v xml:space="preserve"> </v>
          </cell>
          <cell r="FC293" t="str">
            <v xml:space="preserve"> </v>
          </cell>
          <cell r="FZ293">
            <v>1</v>
          </cell>
          <cell r="GB293">
            <v>1</v>
          </cell>
          <cell r="GC293">
            <v>0</v>
          </cell>
          <cell r="GD293">
            <v>1</v>
          </cell>
          <cell r="GE293">
            <v>1</v>
          </cell>
          <cell r="GF293">
            <v>1</v>
          </cell>
        </row>
        <row r="294">
          <cell r="BJ294">
            <v>6.35</v>
          </cell>
          <cell r="BM294">
            <v>63.338434887187212</v>
          </cell>
          <cell r="BN294">
            <v>0</v>
          </cell>
          <cell r="BP294">
            <v>101.52</v>
          </cell>
          <cell r="BR294">
            <v>253.25</v>
          </cell>
          <cell r="BV294">
            <v>254.45</v>
          </cell>
          <cell r="CZ294">
            <v>32.698847999999998</v>
          </cell>
          <cell r="DU294">
            <v>3.2366404855676142E-2</v>
          </cell>
          <cell r="EJ294">
            <v>255.11500000000001</v>
          </cell>
          <cell r="EK294">
            <v>3.2450993809219182E-2</v>
          </cell>
          <cell r="EQ294">
            <v>275.18013639304098</v>
          </cell>
          <cell r="EV294">
            <v>3.2366404855676142E-2</v>
          </cell>
          <cell r="EW294">
            <v>10.364322826253243</v>
          </cell>
          <cell r="EX294">
            <v>5.4677448227686813</v>
          </cell>
          <cell r="EY294">
            <v>0.17697124258125835</v>
          </cell>
          <cell r="FA294">
            <v>3.3107711176371422</v>
          </cell>
          <cell r="FB294">
            <v>16.806649398668021</v>
          </cell>
          <cell r="FC294">
            <v>0.31052240173710649</v>
          </cell>
          <cell r="FZ294">
            <v>1</v>
          </cell>
          <cell r="GB294">
            <v>1</v>
          </cell>
          <cell r="GC294">
            <v>1</v>
          </cell>
          <cell r="GD294">
            <v>1</v>
          </cell>
          <cell r="GE294">
            <v>1</v>
          </cell>
          <cell r="GF294">
            <v>1</v>
          </cell>
        </row>
        <row r="295">
          <cell r="BJ295">
            <v>5.56</v>
          </cell>
          <cell r="BM295">
            <v>48.558969328006704</v>
          </cell>
          <cell r="BN295">
            <v>0</v>
          </cell>
          <cell r="BP295">
            <v>152.28</v>
          </cell>
          <cell r="BR295">
            <v>241.2</v>
          </cell>
          <cell r="BV295">
            <v>308.7</v>
          </cell>
          <cell r="CZ295">
            <v>30.917180000000002</v>
          </cell>
          <cell r="DU295">
            <v>2.1226191987901336E-2</v>
          </cell>
          <cell r="EJ295">
            <v>310.27499999999998</v>
          </cell>
          <cell r="EK295">
            <v>2.1334488885798791E-2</v>
          </cell>
          <cell r="EQ295">
            <v>256.05106832306359</v>
          </cell>
          <cell r="EV295">
            <v>2.1226191987901336E-2</v>
          </cell>
          <cell r="EW295">
            <v>8.377360004393692</v>
          </cell>
          <cell r="EX295">
            <v>6.7905527244570028</v>
          </cell>
          <cell r="EY295">
            <v>0.14413757583329082</v>
          </cell>
          <cell r="FA295">
            <v>4.7407614364884063</v>
          </cell>
          <cell r="FB295">
            <v>11.911164918953743</v>
          </cell>
          <cell r="FC295">
            <v>0.40065861200198033</v>
          </cell>
          <cell r="FZ295">
            <v>1</v>
          </cell>
          <cell r="GB295">
            <v>0</v>
          </cell>
          <cell r="GC295">
            <v>1</v>
          </cell>
          <cell r="GD295">
            <v>1</v>
          </cell>
          <cell r="GE295">
            <v>1</v>
          </cell>
          <cell r="GF295">
            <v>1</v>
          </cell>
        </row>
        <row r="296">
          <cell r="BJ296">
            <v>5.56</v>
          </cell>
          <cell r="BM296">
            <v>48.558969328006704</v>
          </cell>
          <cell r="BN296">
            <v>0</v>
          </cell>
          <cell r="BP296">
            <v>228.42599999999999</v>
          </cell>
          <cell r="BR296">
            <v>241.2</v>
          </cell>
          <cell r="BV296">
            <v>315.27</v>
          </cell>
          <cell r="CZ296">
            <v>32.541642000000003</v>
          </cell>
          <cell r="DU296">
            <v>1.3730167964202433E-2</v>
          </cell>
          <cell r="EJ296">
            <v>310.27499999999998</v>
          </cell>
          <cell r="EK296">
            <v>1.351263318772135E-2</v>
          </cell>
          <cell r="EQ296">
            <v>256.57812928457662</v>
          </cell>
          <cell r="EV296">
            <v>1.3730167964202433E-2</v>
          </cell>
          <cell r="EW296">
            <v>6.7291377950216988</v>
          </cell>
          <cell r="EX296">
            <v>8.4753950337832222</v>
          </cell>
          <cell r="EY296">
            <v>0.1163685973768108</v>
          </cell>
          <cell r="FA296">
            <v>5.3093986028571116</v>
          </cell>
          <cell r="FB296">
            <v>10.666432519372025</v>
          </cell>
          <cell r="FC296">
            <v>0.31554391336381243</v>
          </cell>
          <cell r="FZ296">
            <v>1</v>
          </cell>
          <cell r="GB296">
            <v>0</v>
          </cell>
          <cell r="GC296">
            <v>1</v>
          </cell>
          <cell r="GD296">
            <v>0</v>
          </cell>
          <cell r="GE296">
            <v>1</v>
          </cell>
          <cell r="GF296">
            <v>0</v>
          </cell>
        </row>
        <row r="297">
          <cell r="BJ297">
            <v>6.35</v>
          </cell>
          <cell r="BM297">
            <v>63.338434887187212</v>
          </cell>
          <cell r="BN297">
            <v>0</v>
          </cell>
          <cell r="BP297">
            <v>152.28</v>
          </cell>
          <cell r="BR297">
            <v>237.25</v>
          </cell>
          <cell r="BV297">
            <v>256.16000000000003</v>
          </cell>
          <cell r="CZ297">
            <v>32.908456000000001</v>
          </cell>
          <cell r="DU297">
            <v>2.1584252280222739E-2</v>
          </cell>
          <cell r="EJ297">
            <v>255.11500000000001</v>
          </cell>
          <cell r="EK297">
            <v>2.1496199720756653E-2</v>
          </cell>
          <cell r="EQ297">
            <v>256.68962400807197</v>
          </cell>
          <cell r="EV297">
            <v>2.1584252280222739E-2</v>
          </cell>
          <cell r="EW297">
            <v>8.4482347031842497</v>
          </cell>
          <cell r="EX297">
            <v>6.7327612287141374</v>
          </cell>
          <cell r="EY297">
            <v>0.14532161690306836</v>
          </cell>
          <cell r="FA297">
            <v>4.0011204190411203</v>
          </cell>
          <cell r="FB297">
            <v>14.032468270100876</v>
          </cell>
          <cell r="FC297">
            <v>0.29250248019976649</v>
          </cell>
          <cell r="FZ297">
            <v>1</v>
          </cell>
          <cell r="GB297">
            <v>0</v>
          </cell>
          <cell r="GC297">
            <v>1</v>
          </cell>
          <cell r="GD297">
            <v>1</v>
          </cell>
          <cell r="GE297">
            <v>1</v>
          </cell>
          <cell r="GF297">
            <v>1</v>
          </cell>
        </row>
        <row r="298">
          <cell r="BJ298">
            <v>6.35</v>
          </cell>
          <cell r="BM298">
            <v>63.338434887187212</v>
          </cell>
          <cell r="BN298">
            <v>0</v>
          </cell>
          <cell r="BP298">
            <v>101.52</v>
          </cell>
          <cell r="BR298">
            <v>237.25</v>
          </cell>
          <cell r="BV298">
            <v>254.52</v>
          </cell>
          <cell r="CZ298">
            <v>32.698847999999998</v>
          </cell>
          <cell r="DU298">
            <v>3.2375308956049099E-2</v>
          </cell>
          <cell r="EJ298">
            <v>255.11500000000001</v>
          </cell>
          <cell r="EK298">
            <v>3.2450993809219182E-2</v>
          </cell>
          <cell r="EQ298">
            <v>256.62623361363563</v>
          </cell>
          <cell r="EV298">
            <v>3.2375308956049099E-2</v>
          </cell>
          <cell r="EW298">
            <v>10.365764115401364</v>
          </cell>
          <cell r="EX298">
            <v>5.4669677274504167</v>
          </cell>
          <cell r="EY298">
            <v>0.17699476922895688</v>
          </cell>
          <cell r="FA298">
            <v>3.9204330648508572</v>
          </cell>
          <cell r="FB298">
            <v>14.309525338838812</v>
          </cell>
          <cell r="FC298">
            <v>0.4249729037616144</v>
          </cell>
          <cell r="FZ298">
            <v>1</v>
          </cell>
          <cell r="GB298">
            <v>1</v>
          </cell>
          <cell r="GC298">
            <v>1</v>
          </cell>
          <cell r="GD298">
            <v>1</v>
          </cell>
          <cell r="GE298">
            <v>1</v>
          </cell>
          <cell r="GF298">
            <v>1</v>
          </cell>
        </row>
        <row r="299">
          <cell r="BN299">
            <v>0</v>
          </cell>
          <cell r="BP299">
            <v>160</v>
          </cell>
          <cell r="BR299">
            <v>495</v>
          </cell>
          <cell r="BV299">
            <v>435</v>
          </cell>
          <cell r="CZ299">
            <v>19.509200000000003</v>
          </cell>
          <cell r="DU299">
            <v>1.6499907735837448E-2</v>
          </cell>
          <cell r="EK299">
            <v>0</v>
          </cell>
          <cell r="EQ299">
            <v>495</v>
          </cell>
          <cell r="EV299">
            <v>1.6499907735837448E-2</v>
          </cell>
          <cell r="EW299">
            <v>7.3801465407733442</v>
          </cell>
          <cell r="EX299">
            <v>7.7205180861578677</v>
          </cell>
          <cell r="EY299">
            <v>0.12738783609446913</v>
          </cell>
          <cell r="FA299">
            <v>0</v>
          </cell>
          <cell r="FB299" t="str">
            <v xml:space="preserve"> </v>
          </cell>
          <cell r="FC299" t="str">
            <v xml:space="preserve"> </v>
          </cell>
          <cell r="FZ299">
            <v>0</v>
          </cell>
          <cell r="GB299">
            <v>0</v>
          </cell>
          <cell r="GC299">
            <v>1</v>
          </cell>
          <cell r="GD299">
            <v>1</v>
          </cell>
          <cell r="GE299">
            <v>1</v>
          </cell>
          <cell r="GF299">
            <v>1</v>
          </cell>
        </row>
        <row r="300">
          <cell r="BN300">
            <v>0</v>
          </cell>
          <cell r="BP300">
            <v>160</v>
          </cell>
          <cell r="BR300">
            <v>495</v>
          </cell>
          <cell r="BV300">
            <v>435</v>
          </cell>
          <cell r="CZ300">
            <v>18.346399999999999</v>
          </cell>
          <cell r="DU300">
            <v>1.754567653599616E-2</v>
          </cell>
          <cell r="EK300">
            <v>0</v>
          </cell>
          <cell r="EQ300">
            <v>495</v>
          </cell>
          <cell r="EV300">
            <v>1.754567653599616E-2</v>
          </cell>
          <cell r="EW300">
            <v>7.6117749678361424</v>
          </cell>
          <cell r="EX300">
            <v>7.4829203898356269</v>
          </cell>
          <cell r="EY300">
            <v>0.1312929007046662</v>
          </cell>
          <cell r="FA300">
            <v>0</v>
          </cell>
          <cell r="FB300" t="str">
            <v xml:space="preserve"> </v>
          </cell>
          <cell r="FC300" t="str">
            <v xml:space="preserve"> </v>
          </cell>
          <cell r="FZ300">
            <v>0</v>
          </cell>
          <cell r="GB300">
            <v>0</v>
          </cell>
          <cell r="GC300">
            <v>1</v>
          </cell>
          <cell r="GD300">
            <v>1</v>
          </cell>
          <cell r="GE300">
            <v>1</v>
          </cell>
          <cell r="GF300">
            <v>1</v>
          </cell>
        </row>
        <row r="301">
          <cell r="BN301">
            <v>0</v>
          </cell>
          <cell r="BP301">
            <v>160</v>
          </cell>
          <cell r="BR301">
            <v>495</v>
          </cell>
          <cell r="BV301">
            <v>435</v>
          </cell>
          <cell r="CZ301">
            <v>18.088000000000001</v>
          </cell>
          <cell r="DU301">
            <v>1.7796329057938962E-2</v>
          </cell>
          <cell r="EK301">
            <v>0</v>
          </cell>
          <cell r="EQ301">
            <v>495</v>
          </cell>
          <cell r="EV301">
            <v>1.7796329057938962E-2</v>
          </cell>
          <cell r="EW301">
            <v>7.6662764526589759</v>
          </cell>
          <cell r="EX301">
            <v>7.4290890284177618</v>
          </cell>
          <cell r="EY301">
            <v>0.13221051295044656</v>
          </cell>
          <cell r="FA301">
            <v>0</v>
          </cell>
          <cell r="FB301" t="str">
            <v xml:space="preserve"> </v>
          </cell>
          <cell r="FC301" t="str">
            <v xml:space="preserve"> </v>
          </cell>
          <cell r="FZ301">
            <v>0</v>
          </cell>
          <cell r="GB301">
            <v>0</v>
          </cell>
          <cell r="GC301">
            <v>1</v>
          </cell>
          <cell r="GD301">
            <v>1</v>
          </cell>
          <cell r="GE301">
            <v>1</v>
          </cell>
          <cell r="GF301">
            <v>1</v>
          </cell>
        </row>
        <row r="302">
          <cell r="BN302">
            <v>0</v>
          </cell>
          <cell r="BP302">
            <v>160</v>
          </cell>
          <cell r="BR302">
            <v>495</v>
          </cell>
          <cell r="BV302">
            <v>435</v>
          </cell>
          <cell r="CZ302">
            <v>17.571200000000001</v>
          </cell>
          <cell r="DU302">
            <v>1.8319750500819521E-2</v>
          </cell>
          <cell r="EK302">
            <v>0</v>
          </cell>
          <cell r="EQ302">
            <v>495</v>
          </cell>
          <cell r="EV302">
            <v>1.8319750500819521E-2</v>
          </cell>
          <cell r="EW302">
            <v>7.7788865158907177</v>
          </cell>
          <cell r="EX302">
            <v>7.3202388113527999</v>
          </cell>
          <cell r="EY302">
            <v>0.13410494863039896</v>
          </cell>
          <cell r="FA302">
            <v>0</v>
          </cell>
          <cell r="FB302" t="str">
            <v xml:space="preserve"> </v>
          </cell>
          <cell r="FC302" t="str">
            <v xml:space="preserve"> </v>
          </cell>
          <cell r="FZ302">
            <v>0</v>
          </cell>
          <cell r="GB302">
            <v>0</v>
          </cell>
          <cell r="GC302">
            <v>1</v>
          </cell>
          <cell r="GD302">
            <v>1</v>
          </cell>
          <cell r="GE302">
            <v>1</v>
          </cell>
          <cell r="GF302">
            <v>1</v>
          </cell>
        </row>
        <row r="303">
          <cell r="BN303">
            <v>0</v>
          </cell>
          <cell r="BP303">
            <v>170</v>
          </cell>
          <cell r="BR303">
            <v>464</v>
          </cell>
          <cell r="BV303">
            <v>435</v>
          </cell>
          <cell r="CZ303">
            <v>20.740400000000001</v>
          </cell>
          <cell r="DU303">
            <v>1.5520433549979749E-2</v>
          </cell>
          <cell r="EK303">
            <v>0</v>
          </cell>
          <cell r="EQ303">
            <v>464</v>
          </cell>
          <cell r="EV303">
            <v>1.5520433549979749E-2</v>
          </cell>
          <cell r="EW303">
            <v>7.1565615623163863</v>
          </cell>
          <cell r="EX303">
            <v>7.96437002073852</v>
          </cell>
          <cell r="EY303">
            <v>0.12361047567432304</v>
          </cell>
          <cell r="FA303">
            <v>0</v>
          </cell>
          <cell r="FB303" t="str">
            <v xml:space="preserve"> </v>
          </cell>
          <cell r="FC303" t="str">
            <v xml:space="preserve"> </v>
          </cell>
          <cell r="FZ303">
            <v>0</v>
          </cell>
          <cell r="GB303">
            <v>0</v>
          </cell>
          <cell r="GC303">
            <v>1</v>
          </cell>
          <cell r="GD303">
            <v>1</v>
          </cell>
          <cell r="GE303">
            <v>1</v>
          </cell>
          <cell r="GF303">
            <v>1</v>
          </cell>
        </row>
        <row r="304">
          <cell r="BN304">
            <v>0</v>
          </cell>
          <cell r="BP304">
            <v>170</v>
          </cell>
          <cell r="BR304">
            <v>464</v>
          </cell>
          <cell r="BV304">
            <v>435</v>
          </cell>
          <cell r="CZ304">
            <v>16.279199999999999</v>
          </cell>
          <cell r="DU304">
            <v>5.531291463954003E-2</v>
          </cell>
          <cell r="EK304">
            <v>0</v>
          </cell>
          <cell r="EQ304">
            <v>464</v>
          </cell>
          <cell r="EV304">
            <v>5.531291463954003E-2</v>
          </cell>
          <cell r="EW304">
            <v>13.602644740048252</v>
          </cell>
          <cell r="EX304">
            <v>4.1326699026624825</v>
          </cell>
          <cell r="EY304">
            <v>0.22859001755936609</v>
          </cell>
          <cell r="FA304">
            <v>0</v>
          </cell>
          <cell r="FB304" t="str">
            <v xml:space="preserve"> </v>
          </cell>
          <cell r="FC304" t="str">
            <v xml:space="preserve"> </v>
          </cell>
          <cell r="FZ304">
            <v>0</v>
          </cell>
          <cell r="GB304">
            <v>0</v>
          </cell>
          <cell r="GC304">
            <v>1</v>
          </cell>
          <cell r="GD304">
            <v>1</v>
          </cell>
          <cell r="GE304">
            <v>1</v>
          </cell>
          <cell r="GF304">
            <v>1</v>
          </cell>
        </row>
        <row r="305">
          <cell r="BN305">
            <v>0</v>
          </cell>
          <cell r="BP305">
            <v>170</v>
          </cell>
          <cell r="BR305">
            <v>464</v>
          </cell>
          <cell r="BV305">
            <v>435</v>
          </cell>
          <cell r="CZ305">
            <v>25.003999999999998</v>
          </cell>
          <cell r="DU305">
            <v>3.6012238041913294E-2</v>
          </cell>
          <cell r="EK305">
            <v>0</v>
          </cell>
          <cell r="EQ305">
            <v>464</v>
          </cell>
          <cell r="EV305">
            <v>3.6012238041913294E-2</v>
          </cell>
          <cell r="EW305">
            <v>10.939298181950717</v>
          </cell>
          <cell r="EX305">
            <v>5.1738127198767909</v>
          </cell>
          <cell r="EY305">
            <v>0.18632057525248186</v>
          </cell>
          <cell r="FA305">
            <v>0</v>
          </cell>
          <cell r="FB305" t="str">
            <v xml:space="preserve"> </v>
          </cell>
          <cell r="FC305" t="str">
            <v xml:space="preserve"> </v>
          </cell>
          <cell r="FZ305">
            <v>0</v>
          </cell>
          <cell r="GB305">
            <v>0</v>
          </cell>
          <cell r="GC305">
            <v>1</v>
          </cell>
          <cell r="GD305">
            <v>1</v>
          </cell>
          <cell r="GE305">
            <v>1</v>
          </cell>
          <cell r="GF305">
            <v>1</v>
          </cell>
        </row>
        <row r="306">
          <cell r="BN306">
            <v>0</v>
          </cell>
          <cell r="BP306">
            <v>170</v>
          </cell>
          <cell r="BR306">
            <v>464</v>
          </cell>
          <cell r="BV306">
            <v>435</v>
          </cell>
          <cell r="CZ306">
            <v>26.3568</v>
          </cell>
          <cell r="DU306">
            <v>8.6482425787652528E-2</v>
          </cell>
          <cell r="EK306">
            <v>0</v>
          </cell>
          <cell r="EQ306">
            <v>464</v>
          </cell>
          <cell r="EV306">
            <v>8.6482425787652528E-2</v>
          </cell>
          <cell r="EW306">
            <v>17.102315094465013</v>
          </cell>
          <cell r="EX306">
            <v>3.2500835233817185</v>
          </cell>
          <cell r="EY306">
            <v>0.28107510711453171</v>
          </cell>
          <cell r="FA306">
            <v>0</v>
          </cell>
          <cell r="FB306" t="str">
            <v xml:space="preserve"> </v>
          </cell>
          <cell r="FC306" t="str">
            <v xml:space="preserve"> </v>
          </cell>
          <cell r="FZ306">
            <v>0</v>
          </cell>
          <cell r="GB306">
            <v>0</v>
          </cell>
          <cell r="GC306">
            <v>1</v>
          </cell>
          <cell r="GD306">
            <v>1</v>
          </cell>
          <cell r="GE306">
            <v>1</v>
          </cell>
          <cell r="GF306">
            <v>1</v>
          </cell>
        </row>
        <row r="307">
          <cell r="BN307">
            <v>0</v>
          </cell>
          <cell r="BP307">
            <v>170</v>
          </cell>
          <cell r="BR307">
            <v>464</v>
          </cell>
          <cell r="BV307">
            <v>435</v>
          </cell>
          <cell r="CZ307">
            <v>14.797199999999998</v>
          </cell>
          <cell r="DU307">
            <v>0.15404265671883871</v>
          </cell>
          <cell r="EK307">
            <v>0</v>
          </cell>
          <cell r="EQ307">
            <v>464</v>
          </cell>
          <cell r="EV307">
            <v>0.15404265671883871</v>
          </cell>
          <cell r="EW307">
            <v>23.109067670432093</v>
          </cell>
          <cell r="EX307">
            <v>2.343439426548823</v>
          </cell>
          <cell r="EY307">
            <v>0.36098963512525256</v>
          </cell>
          <cell r="FA307">
            <v>0</v>
          </cell>
          <cell r="FB307" t="str">
            <v xml:space="preserve"> </v>
          </cell>
          <cell r="FC307" t="str">
            <v xml:space="preserve"> </v>
          </cell>
          <cell r="FZ307">
            <v>0</v>
          </cell>
          <cell r="GB307">
            <v>0</v>
          </cell>
          <cell r="GC307">
            <v>1</v>
          </cell>
          <cell r="GD307">
            <v>0</v>
          </cell>
          <cell r="GE307">
            <v>1</v>
          </cell>
          <cell r="GF307">
            <v>0</v>
          </cell>
        </row>
        <row r="308">
          <cell r="BN308">
            <v>0</v>
          </cell>
          <cell r="BP308">
            <v>170</v>
          </cell>
          <cell r="BR308">
            <v>464</v>
          </cell>
          <cell r="BV308">
            <v>435</v>
          </cell>
          <cell r="CZ308">
            <v>18.4148</v>
          </cell>
          <cell r="DU308">
            <v>5.8583313421812895E-2</v>
          </cell>
          <cell r="EK308">
            <v>0</v>
          </cell>
          <cell r="EQ308">
            <v>464</v>
          </cell>
          <cell r="EV308">
            <v>5.8583313421812895E-2</v>
          </cell>
          <cell r="EW308">
            <v>14.0069682694389</v>
          </cell>
          <cell r="EX308">
            <v>4.0087039160196687</v>
          </cell>
          <cell r="EY308">
            <v>0.23484315792742896</v>
          </cell>
          <cell r="FA308">
            <v>0</v>
          </cell>
          <cell r="FB308" t="str">
            <v xml:space="preserve"> </v>
          </cell>
          <cell r="FC308" t="str">
            <v xml:space="preserve"> </v>
          </cell>
          <cell r="FZ308">
            <v>0</v>
          </cell>
          <cell r="GB308">
            <v>0</v>
          </cell>
          <cell r="GC308">
            <v>1</v>
          </cell>
          <cell r="GD308">
            <v>0</v>
          </cell>
          <cell r="GE308">
            <v>1</v>
          </cell>
          <cell r="GF308">
            <v>0</v>
          </cell>
        </row>
        <row r="309">
          <cell r="BN309">
            <v>0</v>
          </cell>
          <cell r="BP309">
            <v>170</v>
          </cell>
          <cell r="BR309">
            <v>464</v>
          </cell>
          <cell r="BV309">
            <v>435</v>
          </cell>
          <cell r="CZ309">
            <v>22.8</v>
          </cell>
          <cell r="DU309">
            <v>4.7315789473684207E-2</v>
          </cell>
          <cell r="EK309">
            <v>0</v>
          </cell>
          <cell r="EQ309">
            <v>464</v>
          </cell>
          <cell r="EV309">
            <v>4.7315789473684207E-2</v>
          </cell>
          <cell r="EW309">
            <v>12.563525510614596</v>
          </cell>
          <cell r="EX309">
            <v>4.4871587891177187</v>
          </cell>
          <cell r="EY309">
            <v>0.21231346060088574</v>
          </cell>
          <cell r="FA309">
            <v>0</v>
          </cell>
          <cell r="FB309" t="str">
            <v xml:space="preserve"> </v>
          </cell>
          <cell r="FC309" t="str">
            <v xml:space="preserve"> </v>
          </cell>
          <cell r="FZ309">
            <v>0</v>
          </cell>
          <cell r="GB309">
            <v>0</v>
          </cell>
          <cell r="GC309">
            <v>1</v>
          </cell>
          <cell r="GD309">
            <v>1</v>
          </cell>
          <cell r="GE309">
            <v>1</v>
          </cell>
          <cell r="GF309">
            <v>1</v>
          </cell>
        </row>
        <row r="310">
          <cell r="BN310">
            <v>0</v>
          </cell>
          <cell r="BP310">
            <v>170</v>
          </cell>
          <cell r="BR310">
            <v>464</v>
          </cell>
          <cell r="BV310">
            <v>435</v>
          </cell>
          <cell r="CZ310">
            <v>21.249600000000001</v>
          </cell>
          <cell r="DU310">
            <v>5.0768014456742713E-2</v>
          </cell>
          <cell r="EK310">
            <v>0</v>
          </cell>
          <cell r="EQ310">
            <v>464</v>
          </cell>
          <cell r="EV310">
            <v>5.0768014456742713E-2</v>
          </cell>
          <cell r="EW310">
            <v>13.021554043283308</v>
          </cell>
          <cell r="EX310">
            <v>4.3240538394930734</v>
          </cell>
          <cell r="EY310">
            <v>0.2195236278351182</v>
          </cell>
          <cell r="FA310">
            <v>0</v>
          </cell>
          <cell r="FB310" t="str">
            <v xml:space="preserve"> </v>
          </cell>
          <cell r="FC310" t="str">
            <v xml:space="preserve"> </v>
          </cell>
          <cell r="FZ310">
            <v>0</v>
          </cell>
          <cell r="GB310">
            <v>0</v>
          </cell>
          <cell r="GC310">
            <v>1</v>
          </cell>
          <cell r="GD310">
            <v>1</v>
          </cell>
          <cell r="GE310">
            <v>1</v>
          </cell>
          <cell r="GF310">
            <v>1</v>
          </cell>
        </row>
        <row r="311">
          <cell r="BJ311">
            <v>8</v>
          </cell>
          <cell r="BM311">
            <v>100.53</v>
          </cell>
          <cell r="BN311" t="str">
            <v>r.-ass.</v>
          </cell>
          <cell r="BP311">
            <v>150</v>
          </cell>
          <cell r="BR311">
            <v>258</v>
          </cell>
          <cell r="BV311">
            <v>278</v>
          </cell>
          <cell r="CZ311">
            <v>23.636000000000003</v>
          </cell>
          <cell r="DU311">
            <v>7.1660948629978918E-2</v>
          </cell>
          <cell r="EJ311">
            <v>278</v>
          </cell>
          <cell r="EK311">
            <v>7.1660948629978918E-2</v>
          </cell>
          <cell r="EQ311">
            <v>269.99594728849667</v>
          </cell>
          <cell r="EV311">
            <v>7.1660948629978918E-2</v>
          </cell>
          <cell r="EW311">
            <v>15.527189117823353</v>
          </cell>
          <cell r="EX311">
            <v>3.5992501670898673</v>
          </cell>
          <cell r="EY311">
            <v>0.25792568133027</v>
          </cell>
          <cell r="FA311">
            <v>2.8625694188224271</v>
          </cell>
          <cell r="FB311">
            <v>19.256172502651719</v>
          </cell>
          <cell r="FC311">
            <v>0.52709801882183849</v>
          </cell>
          <cell r="FZ311">
            <v>1</v>
          </cell>
          <cell r="GB311">
            <v>1</v>
          </cell>
          <cell r="GC311">
            <v>1</v>
          </cell>
          <cell r="GD311">
            <v>1</v>
          </cell>
          <cell r="GE311">
            <v>1</v>
          </cell>
          <cell r="GF311">
            <v>1</v>
          </cell>
        </row>
        <row r="312">
          <cell r="BJ312">
            <v>8</v>
          </cell>
          <cell r="BM312">
            <v>100.53</v>
          </cell>
          <cell r="BN312" t="str">
            <v>r.-ass.</v>
          </cell>
          <cell r="BP312">
            <v>150</v>
          </cell>
          <cell r="BR312">
            <v>258</v>
          </cell>
          <cell r="BV312">
            <v>278</v>
          </cell>
          <cell r="CZ312">
            <v>23.636000000000003</v>
          </cell>
          <cell r="DU312">
            <v>7.1660948629978918E-2</v>
          </cell>
          <cell r="EJ312">
            <v>278</v>
          </cell>
          <cell r="EK312">
            <v>7.1660948629978918E-2</v>
          </cell>
          <cell r="EQ312">
            <v>270.18018447738814</v>
          </cell>
          <cell r="EV312">
            <v>7.1660948629978918E-2</v>
          </cell>
          <cell r="EW312">
            <v>15.527189117823353</v>
          </cell>
          <cell r="EX312">
            <v>3.5992501670898673</v>
          </cell>
          <cell r="EY312">
            <v>0.25792568133027</v>
          </cell>
          <cell r="FA312">
            <v>3.1188676023747948</v>
          </cell>
          <cell r="FB312">
            <v>17.777367082255868</v>
          </cell>
          <cell r="FC312">
            <v>0.61498480884224349</v>
          </cell>
          <cell r="FZ312">
            <v>1</v>
          </cell>
          <cell r="GB312">
            <v>1</v>
          </cell>
          <cell r="GC312">
            <v>1</v>
          </cell>
          <cell r="GD312">
            <v>1</v>
          </cell>
          <cell r="GE312">
            <v>1</v>
          </cell>
          <cell r="GF312">
            <v>1</v>
          </cell>
        </row>
        <row r="313">
          <cell r="BJ313">
            <v>8</v>
          </cell>
          <cell r="BM313">
            <v>100.53</v>
          </cell>
          <cell r="BN313" t="str">
            <v>r.-ass.</v>
          </cell>
          <cell r="BP313">
            <v>210</v>
          </cell>
          <cell r="BR313">
            <v>258</v>
          </cell>
          <cell r="BV313">
            <v>278</v>
          </cell>
          <cell r="CZ313">
            <v>25.84</v>
          </cell>
          <cell r="DU313">
            <v>4.6820493747738334E-2</v>
          </cell>
          <cell r="EJ313">
            <v>278</v>
          </cell>
          <cell r="EK313">
            <v>4.6820493747738334E-2</v>
          </cell>
          <cell r="EQ313">
            <v>272.06036369531739</v>
          </cell>
          <cell r="EV313">
            <v>4.6820493747738334E-2</v>
          </cell>
          <cell r="EW313">
            <v>12.49652714243638</v>
          </cell>
          <cell r="EX313">
            <v>4.5120027280926713</v>
          </cell>
          <cell r="EY313">
            <v>0.21125419552044122</v>
          </cell>
          <cell r="FA313">
            <v>3.9771872094218002</v>
          </cell>
          <cell r="FB313">
            <v>14.113545214999588</v>
          </cell>
          <cell r="FC313">
            <v>0.62994232899493652</v>
          </cell>
          <cell r="FZ313">
            <v>1</v>
          </cell>
          <cell r="GB313">
            <v>1</v>
          </cell>
          <cell r="GC313">
            <v>1</v>
          </cell>
          <cell r="GD313">
            <v>0</v>
          </cell>
          <cell r="GE313">
            <v>1</v>
          </cell>
          <cell r="GF313">
            <v>0</v>
          </cell>
        </row>
        <row r="314">
          <cell r="BJ314">
            <v>6</v>
          </cell>
          <cell r="BM314">
            <v>56.548667764616276</v>
          </cell>
          <cell r="BN314">
            <v>0</v>
          </cell>
          <cell r="BP314">
            <v>150</v>
          </cell>
          <cell r="BR314">
            <v>292</v>
          </cell>
          <cell r="BV314">
            <v>323</v>
          </cell>
          <cell r="CZ314">
            <v>28.880000000000003</v>
          </cell>
          <cell r="DU314">
            <v>2.4093417343320215E-2</v>
          </cell>
          <cell r="EJ314">
            <v>323</v>
          </cell>
          <cell r="EK314">
            <v>2.4093417343320215E-2</v>
          </cell>
          <cell r="EQ314">
            <v>267.48705524690632</v>
          </cell>
          <cell r="EV314">
            <v>2.4093417343320215E-2</v>
          </cell>
          <cell r="EW314">
            <v>8.9295873121256282</v>
          </cell>
          <cell r="EX314">
            <v>6.3643627034441081</v>
          </cell>
          <cell r="EY314">
            <v>0.1533392467383406</v>
          </cell>
          <cell r="FA314">
            <v>3.07017823996246</v>
          </cell>
          <cell r="FB314">
            <v>18.041154201989109</v>
          </cell>
          <cell r="FC314">
            <v>0.20095826792320295</v>
          </cell>
          <cell r="FZ314">
            <v>1</v>
          </cell>
          <cell r="GB314">
            <v>0</v>
          </cell>
          <cell r="GC314">
            <v>1</v>
          </cell>
          <cell r="GD314">
            <v>1</v>
          </cell>
          <cell r="GE314">
            <v>1</v>
          </cell>
          <cell r="GF314">
            <v>1</v>
          </cell>
        </row>
        <row r="315">
          <cell r="BJ315">
            <v>8</v>
          </cell>
          <cell r="BM315">
            <v>100.53096491487338</v>
          </cell>
          <cell r="BN315">
            <v>0</v>
          </cell>
          <cell r="BP315">
            <v>100</v>
          </cell>
          <cell r="BR315">
            <v>238</v>
          </cell>
          <cell r="BV315">
            <v>366</v>
          </cell>
          <cell r="CZ315">
            <v>32.68</v>
          </cell>
          <cell r="DU315">
            <v>3.7529919582663863E-2</v>
          </cell>
          <cell r="EJ315">
            <v>366</v>
          </cell>
          <cell r="EK315">
            <v>3.7529919582663863E-2</v>
          </cell>
          <cell r="EQ315">
            <v>229.46289445460715</v>
          </cell>
          <cell r="EV315">
            <v>3.7529919582663863E-2</v>
          </cell>
          <cell r="EW315">
            <v>11.170333255043914</v>
          </cell>
          <cell r="EX315">
            <v>5.0641294896185016</v>
          </cell>
          <cell r="EY315">
            <v>0.19005637250157897</v>
          </cell>
          <cell r="FA315">
            <v>2.2504024763281869</v>
          </cell>
          <cell r="FB315">
            <v>23.95868579917579</v>
          </cell>
          <cell r="FC315">
            <v>0.18207449249464366</v>
          </cell>
          <cell r="FZ315">
            <v>1</v>
          </cell>
          <cell r="GB315">
            <v>1</v>
          </cell>
          <cell r="GC315">
            <v>1</v>
          </cell>
          <cell r="GD315">
            <v>1</v>
          </cell>
          <cell r="GE315">
            <v>1</v>
          </cell>
          <cell r="GF315">
            <v>1</v>
          </cell>
        </row>
        <row r="316">
          <cell r="BJ316">
            <v>5.6</v>
          </cell>
          <cell r="BM316">
            <v>49.260172808287948</v>
          </cell>
          <cell r="BN316">
            <v>0</v>
          </cell>
          <cell r="BP316">
            <v>152</v>
          </cell>
          <cell r="BR316">
            <v>244</v>
          </cell>
          <cell r="BV316">
            <v>270</v>
          </cell>
          <cell r="CZ316">
            <v>20.292000000000002</v>
          </cell>
          <cell r="DU316">
            <v>2.8369237666763965E-2</v>
          </cell>
          <cell r="EJ316">
            <v>270</v>
          </cell>
          <cell r="EK316">
            <v>2.8369237666763965E-2</v>
          </cell>
          <cell r="EQ316">
            <v>217.96352864884656</v>
          </cell>
          <cell r="EV316">
            <v>2.8369237666763965E-2</v>
          </cell>
          <cell r="EW316">
            <v>9.6966473050593045</v>
          </cell>
          <cell r="EX316">
            <v>5.8523028919748894</v>
          </cell>
          <cell r="EY316">
            <v>0.16602537164032571</v>
          </cell>
          <cell r="FA316">
            <v>4.2470275817328664</v>
          </cell>
          <cell r="FB316">
            <v>13.249459978563197</v>
          </cell>
          <cell r="FC316">
            <v>0.43205766330425394</v>
          </cell>
          <cell r="FZ316">
            <v>1</v>
          </cell>
          <cell r="GB316">
            <v>0</v>
          </cell>
          <cell r="GC316">
            <v>1</v>
          </cell>
          <cell r="GD316">
            <v>1</v>
          </cell>
          <cell r="GE316">
            <v>1</v>
          </cell>
          <cell r="GF316">
            <v>1</v>
          </cell>
        </row>
        <row r="317">
          <cell r="BJ317">
            <v>5.6</v>
          </cell>
          <cell r="BM317">
            <v>49.260172808287948</v>
          </cell>
          <cell r="BN317">
            <v>0</v>
          </cell>
          <cell r="BP317">
            <v>152</v>
          </cell>
          <cell r="BR317">
            <v>244</v>
          </cell>
          <cell r="BV317">
            <v>270</v>
          </cell>
          <cell r="CZ317">
            <v>19.911999999999999</v>
          </cell>
          <cell r="DU317">
            <v>2.8910635332160227E-2</v>
          </cell>
          <cell r="EJ317">
            <v>270</v>
          </cell>
          <cell r="EK317">
            <v>2.8910635332160227E-2</v>
          </cell>
          <cell r="EQ317">
            <v>198.73132734530765</v>
          </cell>
          <cell r="EV317">
            <v>2.8910635332160227E-2</v>
          </cell>
          <cell r="EW317">
            <v>9.7896376003659906</v>
          </cell>
          <cell r="EX317">
            <v>5.7956317253261247</v>
          </cell>
          <cell r="EY317">
            <v>0.1675553953304022</v>
          </cell>
          <cell r="FA317">
            <v>5.233099012060733</v>
          </cell>
          <cell r="FB317">
            <v>10.818306541902087</v>
          </cell>
          <cell r="FC317">
            <v>0.65651023013329568</v>
          </cell>
          <cell r="FZ317">
            <v>1</v>
          </cell>
          <cell r="GB317">
            <v>0</v>
          </cell>
          <cell r="GC317">
            <v>1</v>
          </cell>
          <cell r="GD317">
            <v>1</v>
          </cell>
          <cell r="GE317">
            <v>1</v>
          </cell>
          <cell r="GF317">
            <v>1</v>
          </cell>
        </row>
        <row r="318">
          <cell r="BJ318">
            <v>5.6</v>
          </cell>
          <cell r="BM318">
            <v>49.260172808287948</v>
          </cell>
          <cell r="BN318">
            <v>0</v>
          </cell>
          <cell r="BP318">
            <v>152</v>
          </cell>
          <cell r="BR318">
            <v>226</v>
          </cell>
          <cell r="BV318">
            <v>270</v>
          </cell>
          <cell r="CZ318">
            <v>25.763999999999999</v>
          </cell>
          <cell r="DU318">
            <v>2.2343912852584011E-2</v>
          </cell>
          <cell r="EJ318">
            <v>270</v>
          </cell>
          <cell r="EK318">
            <v>2.2343912852584011E-2</v>
          </cell>
          <cell r="EQ318">
            <v>136.94316016664962</v>
          </cell>
          <cell r="EV318">
            <v>2.2343912852584011E-2</v>
          </cell>
          <cell r="EW318">
            <v>8.5967237053886354</v>
          </cell>
          <cell r="EX318">
            <v>6.6147500761779208</v>
          </cell>
          <cell r="EY318">
            <v>0.14779939924374291</v>
          </cell>
          <cell r="FA318">
            <v>9.3467702975850564</v>
          </cell>
          <cell r="FB318">
            <v>6.1067783659839137</v>
          </cell>
          <cell r="FC318">
            <v>1.5794843175492557</v>
          </cell>
          <cell r="FZ318">
            <v>1</v>
          </cell>
          <cell r="GB318">
            <v>0</v>
          </cell>
          <cell r="GC318">
            <v>1</v>
          </cell>
          <cell r="GD318">
            <v>1</v>
          </cell>
          <cell r="GE318">
            <v>1</v>
          </cell>
          <cell r="GF318">
            <v>1</v>
          </cell>
        </row>
        <row r="319">
          <cell r="BJ319">
            <v>6.3</v>
          </cell>
          <cell r="BM319">
            <v>62.344906210489441</v>
          </cell>
          <cell r="BN319">
            <v>0</v>
          </cell>
          <cell r="BP319">
            <v>102</v>
          </cell>
          <cell r="BR319">
            <v>222.5</v>
          </cell>
          <cell r="BV319">
            <v>280</v>
          </cell>
          <cell r="CZ319">
            <v>24.547999999999998</v>
          </cell>
          <cell r="DU319">
            <v>4.5866873009672897E-2</v>
          </cell>
          <cell r="EJ319">
            <v>280</v>
          </cell>
          <cell r="EK319">
            <v>4.5866873009672897E-2</v>
          </cell>
          <cell r="EQ319">
            <v>131.99614868558101</v>
          </cell>
          <cell r="EV319">
            <v>4.5866873009672897E-2</v>
          </cell>
          <cell r="EW319">
            <v>12.366575228935824</v>
          </cell>
          <cell r="EX319">
            <v>4.560945900147015</v>
          </cell>
          <cell r="EY319">
            <v>0.20919632640603136</v>
          </cell>
          <cell r="FA319">
            <v>6.7728481011673853</v>
          </cell>
          <cell r="FB319">
            <v>8.3989469443490243</v>
          </cell>
          <cell r="FC319">
            <v>1.7198782612388033</v>
          </cell>
          <cell r="FZ319">
            <v>1</v>
          </cell>
          <cell r="GB319">
            <v>1</v>
          </cell>
          <cell r="GC319">
            <v>1</v>
          </cell>
          <cell r="GD319">
            <v>0</v>
          </cell>
          <cell r="GE319">
            <v>1</v>
          </cell>
          <cell r="GF319">
            <v>0</v>
          </cell>
        </row>
        <row r="320">
          <cell r="BJ320">
            <v>6.3</v>
          </cell>
          <cell r="BM320">
            <v>62.344906210489441</v>
          </cell>
          <cell r="BN320">
            <v>0</v>
          </cell>
          <cell r="BP320">
            <v>102</v>
          </cell>
          <cell r="BR320">
            <v>222.5</v>
          </cell>
          <cell r="BV320">
            <v>280</v>
          </cell>
          <cell r="CZ320">
            <v>22.724</v>
          </cell>
          <cell r="DU320">
            <v>4.9548494923492788E-2</v>
          </cell>
          <cell r="EJ320">
            <v>280</v>
          </cell>
          <cell r="EK320">
            <v>4.9548494923492788E-2</v>
          </cell>
          <cell r="EQ320">
            <v>123.55926009100422</v>
          </cell>
          <cell r="EV320">
            <v>4.9548494923492788E-2</v>
          </cell>
          <cell r="EW320">
            <v>12.861490536984871</v>
          </cell>
          <cell r="EX320">
            <v>4.3797543026335273</v>
          </cell>
          <cell r="EY320">
            <v>0.21701023383018303</v>
          </cell>
          <cell r="FA320">
            <v>6.7624163032483144</v>
          </cell>
          <cell r="FB320">
            <v>8.4117180454492146</v>
          </cell>
          <cell r="FC320">
            <v>1.8523318054941367</v>
          </cell>
          <cell r="FZ320">
            <v>1</v>
          </cell>
          <cell r="GB320">
            <v>1</v>
          </cell>
          <cell r="GC320">
            <v>1</v>
          </cell>
          <cell r="GD320">
            <v>0</v>
          </cell>
          <cell r="GE320">
            <v>1</v>
          </cell>
          <cell r="GF320">
            <v>0</v>
          </cell>
        </row>
        <row r="321">
          <cell r="BJ321">
            <v>6.3</v>
          </cell>
          <cell r="BM321">
            <v>62.344906210489441</v>
          </cell>
          <cell r="BN321">
            <v>0</v>
          </cell>
          <cell r="BP321">
            <v>102</v>
          </cell>
          <cell r="BR321">
            <v>222.5</v>
          </cell>
          <cell r="BV321">
            <v>280</v>
          </cell>
          <cell r="CZ321">
            <v>24.016000000000002</v>
          </cell>
          <cell r="DU321">
            <v>4.6882911335836532E-2</v>
          </cell>
          <cell r="EJ321">
            <v>280</v>
          </cell>
          <cell r="EK321">
            <v>4.6882911335836532E-2</v>
          </cell>
          <cell r="EQ321">
            <v>129.67051964045001</v>
          </cell>
          <cell r="EV321">
            <v>4.6882911335836532E-2</v>
          </cell>
          <cell r="EW321">
            <v>12.504988824749475</v>
          </cell>
          <cell r="EX321">
            <v>4.5088505641183643</v>
          </cell>
          <cell r="EY321">
            <v>0.21138804122409779</v>
          </cell>
          <cell r="FA321">
            <v>6.4437094659105352</v>
          </cell>
          <cell r="FB321">
            <v>8.821369794263406</v>
          </cell>
          <cell r="FC321">
            <v>1.5948213088477994</v>
          </cell>
          <cell r="FZ321">
            <v>1</v>
          </cell>
          <cell r="GB321">
            <v>1</v>
          </cell>
          <cell r="GC321">
            <v>1</v>
          </cell>
          <cell r="GD321">
            <v>0</v>
          </cell>
          <cell r="GE321">
            <v>1</v>
          </cell>
          <cell r="GF321">
            <v>0</v>
          </cell>
        </row>
        <row r="322">
          <cell r="BJ322">
            <v>5.6</v>
          </cell>
          <cell r="BM322">
            <v>49.260172808287948</v>
          </cell>
          <cell r="BN322">
            <v>0</v>
          </cell>
          <cell r="BP322">
            <v>152</v>
          </cell>
          <cell r="BR322">
            <v>244</v>
          </cell>
          <cell r="BV322">
            <v>270</v>
          </cell>
          <cell r="CZ322">
            <v>32.68</v>
          </cell>
          <cell r="DU322">
            <v>1.7615317341920882E-2</v>
          </cell>
          <cell r="EJ322">
            <v>270</v>
          </cell>
          <cell r="EK322">
            <v>1.7615317341920882E-2</v>
          </cell>
          <cell r="EQ322">
            <v>235.96294089470652</v>
          </cell>
          <cell r="EV322">
            <v>1.7615317341920882E-2</v>
          </cell>
          <cell r="EW322">
            <v>7.6269556949787001</v>
          </cell>
          <cell r="EX322">
            <v>7.4678494740892845</v>
          </cell>
          <cell r="EY322">
            <v>0.13154853834777971</v>
          </cell>
          <cell r="FA322">
            <v>4.45582288596197</v>
          </cell>
          <cell r="FB322">
            <v>12.649045895603372</v>
          </cell>
          <cell r="FC322">
            <v>0.29388490154276964</v>
          </cell>
          <cell r="FZ322">
            <v>1</v>
          </cell>
          <cell r="GB322">
            <v>0</v>
          </cell>
          <cell r="GC322">
            <v>1</v>
          </cell>
          <cell r="GD322">
            <v>1</v>
          </cell>
          <cell r="GE322">
            <v>1</v>
          </cell>
          <cell r="GF322">
            <v>1</v>
          </cell>
        </row>
        <row r="323">
          <cell r="BJ323">
            <v>6.3</v>
          </cell>
          <cell r="BM323">
            <v>62.344906210489441</v>
          </cell>
          <cell r="BN323">
            <v>0</v>
          </cell>
          <cell r="BP323">
            <v>102</v>
          </cell>
          <cell r="BR323">
            <v>222.5</v>
          </cell>
          <cell r="BV323">
            <v>280</v>
          </cell>
          <cell r="CZ323">
            <v>36.556000000000004</v>
          </cell>
          <cell r="DU323">
            <v>3.0800415763252272E-2</v>
          </cell>
          <cell r="EJ323">
            <v>280</v>
          </cell>
          <cell r="EK323">
            <v>3.0800415763252272E-2</v>
          </cell>
          <cell r="EQ323">
            <v>166.05314226370879</v>
          </cell>
          <cell r="EV323">
            <v>3.0800415763252272E-2</v>
          </cell>
          <cell r="EW323">
            <v>10.107783806611049</v>
          </cell>
          <cell r="EX323">
            <v>5.6095538333175874</v>
          </cell>
          <cell r="EY323">
            <v>0.17277659031252723</v>
          </cell>
          <cell r="FA323">
            <v>5.3837575898852972</v>
          </cell>
          <cell r="FB323">
            <v>10.522423156695908</v>
          </cell>
          <cell r="FC323">
            <v>0.73883657346059795</v>
          </cell>
          <cell r="FZ323">
            <v>1</v>
          </cell>
          <cell r="GB323">
            <v>1</v>
          </cell>
          <cell r="GC323">
            <v>1</v>
          </cell>
          <cell r="GD323">
            <v>1</v>
          </cell>
          <cell r="GE323">
            <v>1</v>
          </cell>
          <cell r="GF323">
            <v>1</v>
          </cell>
        </row>
        <row r="324">
          <cell r="BJ324">
            <v>5.6</v>
          </cell>
          <cell r="BM324">
            <v>49.260172808287948</v>
          </cell>
          <cell r="BN324">
            <v>0</v>
          </cell>
          <cell r="BP324">
            <v>152</v>
          </cell>
          <cell r="BR324">
            <v>226</v>
          </cell>
          <cell r="BV324">
            <v>270</v>
          </cell>
          <cell r="CZ324">
            <v>23.483999999999998</v>
          </cell>
          <cell r="DU324">
            <v>2.4513224780019351E-2</v>
          </cell>
          <cell r="EJ324">
            <v>270</v>
          </cell>
          <cell r="EK324">
            <v>2.4513224780019351E-2</v>
          </cell>
          <cell r="EQ324">
            <v>127.23719840969275</v>
          </cell>
          <cell r="EV324">
            <v>2.4513224780019351E-2</v>
          </cell>
          <cell r="EW324">
            <v>9.007688299385185</v>
          </cell>
          <cell r="EX324">
            <v>6.308272846622117</v>
          </cell>
          <cell r="EY324">
            <v>0.1546361102629405</v>
          </cell>
          <cell r="FA324">
            <v>8.4430167016176938</v>
          </cell>
          <cell r="FB324">
            <v>6.754705536246397</v>
          </cell>
          <cell r="FC324">
            <v>1.4175415656836621</v>
          </cell>
          <cell r="FZ324">
            <v>1</v>
          </cell>
          <cell r="GB324">
            <v>0</v>
          </cell>
          <cell r="GC324">
            <v>1</v>
          </cell>
          <cell r="GD324">
            <v>1</v>
          </cell>
          <cell r="GE324">
            <v>1</v>
          </cell>
          <cell r="GF324">
            <v>1</v>
          </cell>
        </row>
        <row r="325">
          <cell r="BJ325">
            <v>5.6</v>
          </cell>
          <cell r="BM325">
            <v>49.260172808287948</v>
          </cell>
          <cell r="BN325">
            <v>0</v>
          </cell>
          <cell r="BP325">
            <v>152</v>
          </cell>
          <cell r="BR325">
            <v>226</v>
          </cell>
          <cell r="BV325">
            <v>270</v>
          </cell>
          <cell r="CZ325">
            <v>23.408000000000001</v>
          </cell>
          <cell r="DU325">
            <v>2.4592813172162269E-2</v>
          </cell>
          <cell r="EJ325">
            <v>270</v>
          </cell>
          <cell r="EK325">
            <v>2.4592813172162269E-2</v>
          </cell>
          <cell r="EQ325">
            <v>126.88036297801078</v>
          </cell>
          <cell r="EV325">
            <v>2.4592813172162269E-2</v>
          </cell>
          <cell r="EW325">
            <v>9.0224211988021032</v>
          </cell>
          <cell r="EX325">
            <v>6.297800084050599</v>
          </cell>
          <cell r="EY325">
            <v>0.15488062086268423</v>
          </cell>
          <cell r="FA325">
            <v>9.6376967703710932</v>
          </cell>
          <cell r="FB325">
            <v>5.9237682924180906</v>
          </cell>
          <cell r="FC325">
            <v>1.8471209276507934</v>
          </cell>
          <cell r="FZ325">
            <v>1</v>
          </cell>
          <cell r="GB325">
            <v>0</v>
          </cell>
          <cell r="GC325">
            <v>1</v>
          </cell>
          <cell r="GD325">
            <v>1</v>
          </cell>
          <cell r="GE325">
            <v>1</v>
          </cell>
          <cell r="GF325">
            <v>1</v>
          </cell>
        </row>
        <row r="326">
          <cell r="BJ326">
            <v>9.5</v>
          </cell>
          <cell r="BM326">
            <v>141.7643684932394</v>
          </cell>
          <cell r="BN326">
            <v>0</v>
          </cell>
          <cell r="BP326">
            <v>114</v>
          </cell>
          <cell r="BR326">
            <v>206.5</v>
          </cell>
          <cell r="BV326">
            <v>270</v>
          </cell>
          <cell r="CZ326">
            <v>24.016000000000002</v>
          </cell>
          <cell r="DU326">
            <v>9.197752892052477E-2</v>
          </cell>
          <cell r="EJ326">
            <v>270</v>
          </cell>
          <cell r="EK326">
            <v>9.197752892052477E-2</v>
          </cell>
          <cell r="EQ326">
            <v>129.67051964045001</v>
          </cell>
          <cell r="EV326">
            <v>9.197752892052477E-2</v>
          </cell>
          <cell r="EW326">
            <v>17.654592594370239</v>
          </cell>
          <cell r="EX326">
            <v>3.1420090339549422</v>
          </cell>
          <cell r="EY326">
            <v>0.28899422678914077</v>
          </cell>
          <cell r="FA326">
            <v>4.2032366092263178</v>
          </cell>
          <cell r="FB326">
            <v>13.382556288897813</v>
          </cell>
          <cell r="FC326">
            <v>1.3735701946233831</v>
          </cell>
          <cell r="FZ326">
            <v>1</v>
          </cell>
          <cell r="GB326">
            <v>1</v>
          </cell>
          <cell r="GC326">
            <v>1</v>
          </cell>
          <cell r="GD326">
            <v>0</v>
          </cell>
          <cell r="GE326">
            <v>1</v>
          </cell>
          <cell r="GF326">
            <v>0</v>
          </cell>
        </row>
        <row r="327">
          <cell r="BJ327">
            <v>10</v>
          </cell>
          <cell r="BM327">
            <v>157.07963267948966</v>
          </cell>
          <cell r="BN327" t="str">
            <v>r.</v>
          </cell>
          <cell r="BP327">
            <v>114</v>
          </cell>
          <cell r="BR327">
            <v>217</v>
          </cell>
          <cell r="BV327">
            <v>427</v>
          </cell>
          <cell r="CZ327">
            <v>22.724</v>
          </cell>
          <cell r="DU327">
            <v>0.40455553379048581</v>
          </cell>
          <cell r="EJ327">
            <v>315</v>
          </cell>
          <cell r="EK327">
            <v>0.29844260689462071</v>
          </cell>
          <cell r="EQ327">
            <v>244.63993116430296</v>
          </cell>
          <cell r="EV327">
            <v>0.40455553379048581</v>
          </cell>
          <cell r="EW327">
            <v>39.497667087047937</v>
          </cell>
          <cell r="EX327">
            <v>1.2131976454080944</v>
          </cell>
          <cell r="EY327">
            <v>0.49080582103143217</v>
          </cell>
          <cell r="FA327">
            <v>1.506839712035837</v>
          </cell>
          <cell r="FB327">
            <v>33.56986664944354</v>
          </cell>
          <cell r="FC327">
            <v>0.78086097481556194</v>
          </cell>
          <cell r="FZ327">
            <v>1</v>
          </cell>
          <cell r="GB327">
            <v>1</v>
          </cell>
          <cell r="GC327">
            <v>1</v>
          </cell>
          <cell r="GD327">
            <v>0</v>
          </cell>
          <cell r="GE327">
            <v>1</v>
          </cell>
          <cell r="GF327">
            <v>0</v>
          </cell>
        </row>
        <row r="328">
          <cell r="BJ328">
            <v>10</v>
          </cell>
          <cell r="BM328">
            <v>157.07963267948966</v>
          </cell>
          <cell r="BN328" t="str">
            <v>r.</v>
          </cell>
          <cell r="BP328">
            <v>114</v>
          </cell>
          <cell r="BR328">
            <v>217</v>
          </cell>
          <cell r="BV328">
            <v>427</v>
          </cell>
          <cell r="CZ328">
            <v>9.5759999999999987</v>
          </cell>
          <cell r="DU328">
            <v>0.96001670320123234</v>
          </cell>
          <cell r="EJ328">
            <v>0</v>
          </cell>
          <cell r="EK328">
            <v>0</v>
          </cell>
          <cell r="EQ328">
            <v>217.60283328831301</v>
          </cell>
          <cell r="EV328">
            <v>0.96001670320123234</v>
          </cell>
          <cell r="EW328">
            <v>78.465483094897792</v>
          </cell>
          <cell r="EX328">
            <v>0.20407974648345173</v>
          </cell>
          <cell r="EY328">
            <v>0.19591996540918663</v>
          </cell>
          <cell r="FA328">
            <v>0</v>
          </cell>
          <cell r="FB328" t="str">
            <v xml:space="preserve"> </v>
          </cell>
          <cell r="FC328" t="str">
            <v xml:space="preserve"> </v>
          </cell>
          <cell r="FZ328">
            <v>0</v>
          </cell>
          <cell r="GB328">
            <v>0</v>
          </cell>
          <cell r="GC328">
            <v>1</v>
          </cell>
          <cell r="GD328">
            <v>0</v>
          </cell>
          <cell r="GE328">
            <v>1</v>
          </cell>
          <cell r="GF328">
            <v>0</v>
          </cell>
        </row>
        <row r="329">
          <cell r="BJ329">
            <v>10</v>
          </cell>
          <cell r="BM329">
            <v>157.07963267948966</v>
          </cell>
          <cell r="BN329" t="str">
            <v>r.</v>
          </cell>
          <cell r="BP329">
            <v>114</v>
          </cell>
          <cell r="BR329">
            <v>217</v>
          </cell>
          <cell r="BV329">
            <v>427</v>
          </cell>
          <cell r="CZ329">
            <v>34.655999999999999</v>
          </cell>
          <cell r="DU329">
            <v>0.26526777325297207</v>
          </cell>
          <cell r="EJ329">
            <v>0</v>
          </cell>
          <cell r="EK329">
            <v>0</v>
          </cell>
          <cell r="EQ329">
            <v>251.28041827691678</v>
          </cell>
          <cell r="EV329">
            <v>0.26526777325297207</v>
          </cell>
          <cell r="EW329">
            <v>31.000230661706798</v>
          </cell>
          <cell r="EX329">
            <v>1.6642643058623732</v>
          </cell>
          <cell r="EY329">
            <v>0.44147568652051494</v>
          </cell>
          <cell r="FA329">
            <v>0</v>
          </cell>
          <cell r="FB329" t="str">
            <v xml:space="preserve"> </v>
          </cell>
          <cell r="FC329" t="str">
            <v xml:space="preserve"> </v>
          </cell>
          <cell r="FZ329">
            <v>0</v>
          </cell>
          <cell r="GB329">
            <v>0</v>
          </cell>
          <cell r="GC329">
            <v>1</v>
          </cell>
          <cell r="GD329">
            <v>0</v>
          </cell>
          <cell r="GE329">
            <v>1</v>
          </cell>
          <cell r="GF329">
            <v>0</v>
          </cell>
        </row>
        <row r="330">
          <cell r="BJ330">
            <v>10</v>
          </cell>
          <cell r="BM330">
            <v>157.07963267948966</v>
          </cell>
          <cell r="BN330" t="str">
            <v>r.</v>
          </cell>
          <cell r="BP330">
            <v>76</v>
          </cell>
          <cell r="BR330">
            <v>217</v>
          </cell>
          <cell r="BV330">
            <v>427</v>
          </cell>
          <cell r="CZ330">
            <v>26.067999999999998</v>
          </cell>
          <cell r="DU330">
            <v>0.52898879564149548</v>
          </cell>
          <cell r="EJ330">
            <v>368</v>
          </cell>
          <cell r="EK330">
            <v>0.45589666696971975</v>
          </cell>
          <cell r="EQ330">
            <v>247.13353220724858</v>
          </cell>
          <cell r="EV330">
            <v>0.52898879564149548</v>
          </cell>
          <cell r="EW330">
            <v>46.661867559489338</v>
          </cell>
          <cell r="EX330">
            <v>0.94360966918080302</v>
          </cell>
          <cell r="EY330">
            <v>0.49915894245562298</v>
          </cell>
          <cell r="FA330">
            <v>1.0108060230509037</v>
          </cell>
          <cell r="FB330">
            <v>44.692096827355257</v>
          </cell>
          <cell r="FC330">
            <v>0.73735954307089802</v>
          </cell>
          <cell r="FZ330">
            <v>1</v>
          </cell>
          <cell r="GB330">
            <v>1</v>
          </cell>
          <cell r="GC330">
            <v>1</v>
          </cell>
          <cell r="GD330">
            <v>1</v>
          </cell>
          <cell r="GE330">
            <v>1</v>
          </cell>
          <cell r="GF330">
            <v>1</v>
          </cell>
        </row>
        <row r="331">
          <cell r="BJ331">
            <v>12</v>
          </cell>
          <cell r="BM331">
            <v>226.1946710584651</v>
          </cell>
          <cell r="BN331" t="str">
            <v>r.</v>
          </cell>
          <cell r="BP331">
            <v>165</v>
          </cell>
          <cell r="BR331">
            <v>207</v>
          </cell>
          <cell r="BV331">
            <v>427</v>
          </cell>
          <cell r="CZ331">
            <v>25.763999999999999</v>
          </cell>
          <cell r="DU331">
            <v>0.35500382750847953</v>
          </cell>
          <cell r="EJ331">
            <v>0</v>
          </cell>
          <cell r="EK331">
            <v>0</v>
          </cell>
          <cell r="EQ331">
            <v>246.93419081960934</v>
          </cell>
          <cell r="EV331">
            <v>0.35500382750847953</v>
          </cell>
          <cell r="EW331">
            <v>36.571251131009078</v>
          </cell>
          <cell r="EX331">
            <v>1.3479135871359174</v>
          </cell>
          <cell r="EY331">
            <v>0.47851448258393509</v>
          </cell>
          <cell r="FA331">
            <v>0</v>
          </cell>
          <cell r="FB331" t="str">
            <v xml:space="preserve"> </v>
          </cell>
          <cell r="FC331" t="str">
            <v xml:space="preserve"> </v>
          </cell>
          <cell r="FZ331">
            <v>0</v>
          </cell>
          <cell r="GB331">
            <v>0</v>
          </cell>
          <cell r="GC331">
            <v>1</v>
          </cell>
          <cell r="GD331">
            <v>0</v>
          </cell>
          <cell r="GE331">
            <v>1</v>
          </cell>
          <cell r="GF331">
            <v>0</v>
          </cell>
        </row>
        <row r="332">
          <cell r="BJ332">
            <v>8</v>
          </cell>
          <cell r="BM332">
            <v>100.53096491487338</v>
          </cell>
          <cell r="BN332" t="str">
            <v>r.</v>
          </cell>
          <cell r="BP332">
            <v>76</v>
          </cell>
          <cell r="BR332">
            <v>227</v>
          </cell>
          <cell r="BV332">
            <v>427</v>
          </cell>
          <cell r="CZ332">
            <v>26.067999999999998</v>
          </cell>
          <cell r="DU332">
            <v>0.33855282921055702</v>
          </cell>
          <cell r="EJ332">
            <v>0</v>
          </cell>
          <cell r="EK332">
            <v>0</v>
          </cell>
          <cell r="EQ332">
            <v>247.13353220724858</v>
          </cell>
          <cell r="EV332">
            <v>0.33855282921055702</v>
          </cell>
          <cell r="EW332">
            <v>35.580973488371932</v>
          </cell>
          <cell r="EX332">
            <v>1.3977656320784819</v>
          </cell>
          <cell r="EY332">
            <v>0.47321750931345258</v>
          </cell>
          <cell r="FA332">
            <v>0</v>
          </cell>
          <cell r="FB332" t="str">
            <v xml:space="preserve"> </v>
          </cell>
          <cell r="FC332" t="str">
            <v xml:space="preserve"> </v>
          </cell>
          <cell r="FZ332">
            <v>0</v>
          </cell>
          <cell r="GB332">
            <v>0</v>
          </cell>
          <cell r="GC332">
            <v>1</v>
          </cell>
          <cell r="GD332">
            <v>1</v>
          </cell>
          <cell r="GE332">
            <v>1</v>
          </cell>
          <cell r="GF332">
            <v>1</v>
          </cell>
        </row>
        <row r="333">
          <cell r="BN333" t="str">
            <v>r.-ass.</v>
          </cell>
          <cell r="BR333">
            <v>0</v>
          </cell>
          <cell r="BV333">
            <v>220</v>
          </cell>
          <cell r="CZ333">
            <v>0</v>
          </cell>
          <cell r="DU333">
            <v>0</v>
          </cell>
          <cell r="EK333">
            <v>0</v>
          </cell>
          <cell r="EQ333">
            <v>0</v>
          </cell>
          <cell r="EV333">
            <v>0</v>
          </cell>
          <cell r="EW333">
            <v>0</v>
          </cell>
          <cell r="EX333">
            <v>0</v>
          </cell>
          <cell r="EY333">
            <v>0</v>
          </cell>
          <cell r="FA333">
            <v>0</v>
          </cell>
          <cell r="FB333" t="str">
            <v xml:space="preserve"> </v>
          </cell>
          <cell r="FC333" t="str">
            <v xml:space="preserve"> </v>
          </cell>
          <cell r="FZ333">
            <v>0</v>
          </cell>
          <cell r="GB333">
            <v>0</v>
          </cell>
          <cell r="GC333">
            <v>1</v>
          </cell>
          <cell r="GD333">
            <v>1</v>
          </cell>
          <cell r="GE333">
            <v>1</v>
          </cell>
          <cell r="GF333">
            <v>1</v>
          </cell>
        </row>
        <row r="334">
          <cell r="BN334" t="str">
            <v>r.-ass.</v>
          </cell>
          <cell r="BR334">
            <v>0</v>
          </cell>
          <cell r="BV334">
            <v>220</v>
          </cell>
          <cell r="CZ334">
            <v>0</v>
          </cell>
          <cell r="DU334">
            <v>0</v>
          </cell>
          <cell r="EK334">
            <v>0</v>
          </cell>
          <cell r="EQ334">
            <v>0</v>
          </cell>
          <cell r="EV334">
            <v>0</v>
          </cell>
          <cell r="EW334">
            <v>0</v>
          </cell>
          <cell r="EX334">
            <v>0</v>
          </cell>
          <cell r="EY334">
            <v>0</v>
          </cell>
          <cell r="FA334">
            <v>0</v>
          </cell>
          <cell r="FB334" t="str">
            <v xml:space="preserve"> </v>
          </cell>
          <cell r="FC334" t="str">
            <v xml:space="preserve"> </v>
          </cell>
          <cell r="FZ334">
            <v>0</v>
          </cell>
          <cell r="GB334">
            <v>0</v>
          </cell>
          <cell r="GC334">
            <v>1</v>
          </cell>
          <cell r="GD334">
            <v>1</v>
          </cell>
          <cell r="GE334">
            <v>1</v>
          </cell>
          <cell r="GF334">
            <v>1</v>
          </cell>
        </row>
        <row r="335">
          <cell r="BN335" t="str">
            <v>r.-ass.</v>
          </cell>
          <cell r="BR335">
            <v>0</v>
          </cell>
          <cell r="BV335">
            <v>220</v>
          </cell>
          <cell r="CZ335">
            <v>0</v>
          </cell>
          <cell r="DU335">
            <v>0</v>
          </cell>
          <cell r="EK335">
            <v>0</v>
          </cell>
          <cell r="EQ335">
            <v>0</v>
          </cell>
          <cell r="EV335">
            <v>0</v>
          </cell>
          <cell r="EW335">
            <v>0</v>
          </cell>
          <cell r="EX335">
            <v>0</v>
          </cell>
          <cell r="EY335">
            <v>0</v>
          </cell>
          <cell r="FA335">
            <v>0</v>
          </cell>
          <cell r="FB335" t="str">
            <v xml:space="preserve"> </v>
          </cell>
          <cell r="FC335" t="str">
            <v xml:space="preserve"> </v>
          </cell>
          <cell r="FZ335">
            <v>0</v>
          </cell>
          <cell r="GB335">
            <v>0</v>
          </cell>
          <cell r="GC335">
            <v>1</v>
          </cell>
          <cell r="GD335">
            <v>1</v>
          </cell>
          <cell r="GE335">
            <v>1</v>
          </cell>
          <cell r="GF335">
            <v>1</v>
          </cell>
        </row>
        <row r="336">
          <cell r="BN336" t="str">
            <v>r.-ass.</v>
          </cell>
          <cell r="BR336">
            <v>0</v>
          </cell>
          <cell r="BV336">
            <v>220</v>
          </cell>
          <cell r="CZ336">
            <v>0</v>
          </cell>
          <cell r="DU336">
            <v>0</v>
          </cell>
          <cell r="EK336">
            <v>0</v>
          </cell>
          <cell r="EQ336">
            <v>0</v>
          </cell>
          <cell r="EV336">
            <v>0</v>
          </cell>
          <cell r="EW336">
            <v>0</v>
          </cell>
          <cell r="EX336">
            <v>0</v>
          </cell>
          <cell r="EY336">
            <v>0</v>
          </cell>
          <cell r="FA336">
            <v>0</v>
          </cell>
          <cell r="FB336" t="str">
            <v xml:space="preserve"> </v>
          </cell>
          <cell r="FC336" t="str">
            <v xml:space="preserve"> </v>
          </cell>
          <cell r="FZ336">
            <v>0</v>
          </cell>
          <cell r="GB336">
            <v>0</v>
          </cell>
          <cell r="GC336">
            <v>1</v>
          </cell>
          <cell r="GD336">
            <v>1</v>
          </cell>
          <cell r="GE336">
            <v>1</v>
          </cell>
          <cell r="GF336">
            <v>1</v>
          </cell>
        </row>
        <row r="337">
          <cell r="BN337" t="str">
            <v>r.-ass.</v>
          </cell>
          <cell r="BR337">
            <v>0</v>
          </cell>
          <cell r="BV337">
            <v>220</v>
          </cell>
          <cell r="CZ337">
            <v>0</v>
          </cell>
          <cell r="DU337">
            <v>0</v>
          </cell>
          <cell r="EK337">
            <v>0</v>
          </cell>
          <cell r="EQ337">
            <v>0</v>
          </cell>
          <cell r="EV337">
            <v>0</v>
          </cell>
          <cell r="EW337">
            <v>0</v>
          </cell>
          <cell r="EX337">
            <v>0</v>
          </cell>
          <cell r="EY337">
            <v>0</v>
          </cell>
          <cell r="FA337">
            <v>0</v>
          </cell>
          <cell r="FB337" t="str">
            <v xml:space="preserve"> </v>
          </cell>
          <cell r="FC337" t="str">
            <v xml:space="preserve"> </v>
          </cell>
          <cell r="FZ337">
            <v>0</v>
          </cell>
          <cell r="GB337">
            <v>0</v>
          </cell>
          <cell r="GC337">
            <v>1</v>
          </cell>
          <cell r="GD337">
            <v>1</v>
          </cell>
          <cell r="GE337">
            <v>1</v>
          </cell>
          <cell r="GF337">
            <v>1</v>
          </cell>
        </row>
        <row r="338">
          <cell r="BN338" t="str">
            <v>r.-ass.</v>
          </cell>
          <cell r="BR338">
            <v>0</v>
          </cell>
          <cell r="BV338">
            <v>220</v>
          </cell>
          <cell r="CZ338">
            <v>0</v>
          </cell>
          <cell r="DU338">
            <v>0</v>
          </cell>
          <cell r="EK338">
            <v>0</v>
          </cell>
          <cell r="EQ338">
            <v>0</v>
          </cell>
          <cell r="EV338">
            <v>0</v>
          </cell>
          <cell r="EW338">
            <v>0</v>
          </cell>
          <cell r="EX338">
            <v>0</v>
          </cell>
          <cell r="EY338">
            <v>0</v>
          </cell>
          <cell r="FA338">
            <v>0</v>
          </cell>
          <cell r="FB338" t="str">
            <v xml:space="preserve"> </v>
          </cell>
          <cell r="FC338" t="str">
            <v xml:space="preserve"> </v>
          </cell>
          <cell r="FZ338">
            <v>0</v>
          </cell>
          <cell r="GB338">
            <v>0</v>
          </cell>
          <cell r="GC338">
            <v>1</v>
          </cell>
          <cell r="GD338">
            <v>1</v>
          </cell>
          <cell r="GE338">
            <v>1</v>
          </cell>
          <cell r="GF338">
            <v>1</v>
          </cell>
        </row>
        <row r="339">
          <cell r="BN339" t="str">
            <v>r.-ass.</v>
          </cell>
          <cell r="BR339">
            <v>0</v>
          </cell>
          <cell r="BV339">
            <v>220</v>
          </cell>
          <cell r="CZ339">
            <v>0</v>
          </cell>
          <cell r="DU339">
            <v>0</v>
          </cell>
          <cell r="EK339">
            <v>0</v>
          </cell>
          <cell r="EQ339">
            <v>0</v>
          </cell>
          <cell r="EV339">
            <v>0</v>
          </cell>
          <cell r="EW339">
            <v>0</v>
          </cell>
          <cell r="EX339">
            <v>0</v>
          </cell>
          <cell r="EY339">
            <v>0</v>
          </cell>
          <cell r="FA339">
            <v>0</v>
          </cell>
          <cell r="FB339" t="str">
            <v xml:space="preserve"> </v>
          </cell>
          <cell r="FC339" t="str">
            <v xml:space="preserve"> </v>
          </cell>
          <cell r="FZ339">
            <v>0</v>
          </cell>
          <cell r="GB339">
            <v>0</v>
          </cell>
          <cell r="GC339">
            <v>1</v>
          </cell>
          <cell r="GD339">
            <v>1</v>
          </cell>
          <cell r="GE339">
            <v>1</v>
          </cell>
          <cell r="GF339">
            <v>1</v>
          </cell>
        </row>
        <row r="340">
          <cell r="BN340" t="str">
            <v>r.-ass.</v>
          </cell>
          <cell r="BR340">
            <v>0</v>
          </cell>
          <cell r="BV340">
            <v>220</v>
          </cell>
          <cell r="CZ340">
            <v>0</v>
          </cell>
          <cell r="DU340">
            <v>0</v>
          </cell>
          <cell r="EK340">
            <v>0</v>
          </cell>
          <cell r="EQ340">
            <v>0</v>
          </cell>
          <cell r="EV340">
            <v>0</v>
          </cell>
          <cell r="EW340">
            <v>0</v>
          </cell>
          <cell r="EX340">
            <v>0</v>
          </cell>
          <cell r="EY340">
            <v>0</v>
          </cell>
          <cell r="FA340">
            <v>0</v>
          </cell>
          <cell r="FB340" t="str">
            <v xml:space="preserve"> </v>
          </cell>
          <cell r="FC340" t="str">
            <v xml:space="preserve"> </v>
          </cell>
          <cell r="FZ340">
            <v>0</v>
          </cell>
          <cell r="GB340">
            <v>0</v>
          </cell>
          <cell r="GC340">
            <v>1</v>
          </cell>
          <cell r="GD340">
            <v>1</v>
          </cell>
          <cell r="GE340">
            <v>1</v>
          </cell>
          <cell r="GF340">
            <v>1</v>
          </cell>
        </row>
        <row r="341">
          <cell r="BN341" t="str">
            <v>r.-ass.</v>
          </cell>
          <cell r="BR341">
            <v>0</v>
          </cell>
          <cell r="BV341">
            <v>220</v>
          </cell>
          <cell r="CZ341">
            <v>0</v>
          </cell>
          <cell r="DU341">
            <v>0</v>
          </cell>
          <cell r="EK341">
            <v>0</v>
          </cell>
          <cell r="EQ341">
            <v>0</v>
          </cell>
          <cell r="EV341">
            <v>0</v>
          </cell>
          <cell r="EW341">
            <v>0</v>
          </cell>
          <cell r="EX341">
            <v>0</v>
          </cell>
          <cell r="EY341">
            <v>0</v>
          </cell>
          <cell r="FA341">
            <v>0</v>
          </cell>
          <cell r="FB341" t="str">
            <v xml:space="preserve"> </v>
          </cell>
          <cell r="FC341" t="str">
            <v xml:space="preserve"> </v>
          </cell>
          <cell r="FZ341">
            <v>0</v>
          </cell>
          <cell r="GB341">
            <v>0</v>
          </cell>
          <cell r="GC341">
            <v>1</v>
          </cell>
          <cell r="GD341">
            <v>1</v>
          </cell>
          <cell r="GE341">
            <v>1</v>
          </cell>
          <cell r="GF341">
            <v>1</v>
          </cell>
        </row>
        <row r="342">
          <cell r="BN342" t="str">
            <v>r.-ass.</v>
          </cell>
          <cell r="BR342">
            <v>0</v>
          </cell>
          <cell r="BV342">
            <v>220</v>
          </cell>
          <cell r="CZ342">
            <v>0</v>
          </cell>
          <cell r="DU342">
            <v>0</v>
          </cell>
          <cell r="EK342">
            <v>0</v>
          </cell>
          <cell r="EQ342">
            <v>0</v>
          </cell>
          <cell r="EV342">
            <v>0</v>
          </cell>
          <cell r="EW342">
            <v>0</v>
          </cell>
          <cell r="EX342">
            <v>0</v>
          </cell>
          <cell r="EY342">
            <v>0</v>
          </cell>
          <cell r="FA342">
            <v>0</v>
          </cell>
          <cell r="FB342" t="str">
            <v xml:space="preserve"> </v>
          </cell>
          <cell r="FC342" t="str">
            <v xml:space="preserve"> </v>
          </cell>
          <cell r="FZ342">
            <v>0</v>
          </cell>
          <cell r="GB342">
            <v>0</v>
          </cell>
          <cell r="GC342">
            <v>1</v>
          </cell>
          <cell r="GD342">
            <v>1</v>
          </cell>
          <cell r="GE342">
            <v>1</v>
          </cell>
          <cell r="GF342">
            <v>1</v>
          </cell>
        </row>
        <row r="343">
          <cell r="BJ343">
            <v>6.35</v>
          </cell>
          <cell r="BM343">
            <v>63.338434887187212</v>
          </cell>
          <cell r="BN343" t="str">
            <v>r.-ass.</v>
          </cell>
          <cell r="BP343">
            <v>202.8997</v>
          </cell>
          <cell r="BR343">
            <v>233.45</v>
          </cell>
          <cell r="BV343">
            <v>350.15</v>
          </cell>
          <cell r="CZ343">
            <v>20.854400000000002</v>
          </cell>
          <cell r="DU343">
            <v>3.4803056152229186E-2</v>
          </cell>
          <cell r="EJ343">
            <v>350.15</v>
          </cell>
          <cell r="EK343">
            <v>3.4803056152229186E-2</v>
          </cell>
          <cell r="EQ343">
            <v>225.56838517142853</v>
          </cell>
          <cell r="EV343">
            <v>3.4803056152229186E-2</v>
          </cell>
          <cell r="EW343">
            <v>10.75185083717375</v>
          </cell>
          <cell r="EX343">
            <v>5.2662233940753094</v>
          </cell>
          <cell r="EY343">
            <v>0.18328066849418595</v>
          </cell>
          <cell r="FA343">
            <v>2.450000134350657</v>
          </cell>
          <cell r="FB343">
            <v>22.203477432774957</v>
          </cell>
          <cell r="FC343">
            <v>0.19496673889397731</v>
          </cell>
          <cell r="FZ343">
            <v>1</v>
          </cell>
          <cell r="GB343">
            <v>1</v>
          </cell>
          <cell r="GC343">
            <v>0</v>
          </cell>
          <cell r="GD343">
            <v>1</v>
          </cell>
          <cell r="GE343">
            <v>1</v>
          </cell>
          <cell r="GF343">
            <v>1</v>
          </cell>
        </row>
        <row r="344">
          <cell r="BJ344">
            <v>6.35</v>
          </cell>
          <cell r="BM344">
            <v>63.338434887187212</v>
          </cell>
          <cell r="BN344" t="str">
            <v>r.-ass.</v>
          </cell>
          <cell r="BP344">
            <v>202.54695000000001</v>
          </cell>
          <cell r="BR344">
            <v>236.51999999999998</v>
          </cell>
          <cell r="BV344">
            <v>350.15</v>
          </cell>
          <cell r="CZ344">
            <v>26.174399999999999</v>
          </cell>
          <cell r="DU344">
            <v>2.7630779698128185E-2</v>
          </cell>
          <cell r="EJ344">
            <v>350.15</v>
          </cell>
          <cell r="EK344">
            <v>2.7630779698128185E-2</v>
          </cell>
          <cell r="EQ344">
            <v>235.89913994929873</v>
          </cell>
          <cell r="EV344">
            <v>2.7630779698128185E-2</v>
          </cell>
          <cell r="EW344">
            <v>9.5684096784668764</v>
          </cell>
          <cell r="EX344">
            <v>5.9322443516147585</v>
          </cell>
          <cell r="EY344">
            <v>0.16391253679493267</v>
          </cell>
          <cell r="FA344">
            <v>2.3248555082944682</v>
          </cell>
          <cell r="FB344">
            <v>23.274196552965282</v>
          </cell>
          <cell r="FC344">
            <v>0.14157907922779542</v>
          </cell>
          <cell r="FZ344">
            <v>1</v>
          </cell>
          <cell r="GB344">
            <v>0</v>
          </cell>
          <cell r="GC344">
            <v>1</v>
          </cell>
          <cell r="GD344">
            <v>1</v>
          </cell>
          <cell r="GE344">
            <v>1</v>
          </cell>
          <cell r="GF344">
            <v>1</v>
          </cell>
        </row>
        <row r="345">
          <cell r="BJ345">
            <v>6.35</v>
          </cell>
          <cell r="BM345">
            <v>63.338434887187212</v>
          </cell>
          <cell r="BN345" t="str">
            <v>r.-ass.</v>
          </cell>
          <cell r="BP345">
            <v>73.380700000000004</v>
          </cell>
          <cell r="BR345">
            <v>232.20999999999998</v>
          </cell>
          <cell r="BV345">
            <v>315.13499999999999</v>
          </cell>
          <cell r="CZ345">
            <v>23.088799999999999</v>
          </cell>
          <cell r="DU345">
            <v>7.730290034631622E-2</v>
          </cell>
          <cell r="EJ345">
            <v>315.13499999999999</v>
          </cell>
          <cell r="EK345">
            <v>7.730290034631622E-2</v>
          </cell>
          <cell r="EQ345">
            <v>228.13972395460172</v>
          </cell>
          <cell r="EV345">
            <v>7.730290034631622E-2</v>
          </cell>
          <cell r="EW345">
            <v>16.142902148885806</v>
          </cell>
          <cell r="EX345">
            <v>3.4548697861814981</v>
          </cell>
          <cell r="EY345">
            <v>0.26707145479068717</v>
          </cell>
          <cell r="FA345">
            <v>1.0752081203394839</v>
          </cell>
          <cell r="FB345">
            <v>42.924438153195723</v>
          </cell>
          <cell r="FC345">
            <v>0.13333652621194991</v>
          </cell>
          <cell r="FZ345">
            <v>1</v>
          </cell>
          <cell r="GB345">
            <v>1</v>
          </cell>
          <cell r="GC345">
            <v>1</v>
          </cell>
          <cell r="GD345">
            <v>1</v>
          </cell>
          <cell r="GE345">
            <v>1</v>
          </cell>
          <cell r="GF345">
            <v>1</v>
          </cell>
        </row>
        <row r="346">
          <cell r="BM346">
            <v>100.5</v>
          </cell>
          <cell r="BN346" t="str">
            <v>r.-ass.</v>
          </cell>
          <cell r="BP346">
            <v>50</v>
          </cell>
          <cell r="BR346">
            <v>563</v>
          </cell>
          <cell r="BV346">
            <v>485</v>
          </cell>
          <cell r="CZ346">
            <v>27.74</v>
          </cell>
          <cell r="DU346">
            <v>0.47489721155907172</v>
          </cell>
          <cell r="EJ346">
            <v>0</v>
          </cell>
          <cell r="EK346">
            <v>0</v>
          </cell>
          <cell r="EQ346">
            <v>496.75228530488965</v>
          </cell>
          <cell r="EV346">
            <v>0.47489721155907172</v>
          </cell>
          <cell r="EW346">
            <v>43.561111253229335</v>
          </cell>
          <cell r="EX346">
            <v>1.0515316585711285</v>
          </cell>
          <cell r="EY346">
            <v>0.49936945252151477</v>
          </cell>
          <cell r="FA346">
            <v>0</v>
          </cell>
          <cell r="FB346" t="str">
            <v xml:space="preserve"> </v>
          </cell>
          <cell r="FC346" t="str">
            <v xml:space="preserve"> </v>
          </cell>
          <cell r="FZ346">
            <v>0</v>
          </cell>
          <cell r="GB346">
            <v>0</v>
          </cell>
          <cell r="GC346">
            <v>1</v>
          </cell>
          <cell r="GD346">
            <v>1</v>
          </cell>
          <cell r="GE346">
            <v>1</v>
          </cell>
          <cell r="GF346">
            <v>1</v>
          </cell>
        </row>
        <row r="347">
          <cell r="BM347">
            <v>56.5</v>
          </cell>
          <cell r="BN347" t="str">
            <v>r.-ass.</v>
          </cell>
          <cell r="BP347">
            <v>50</v>
          </cell>
          <cell r="BR347">
            <v>563</v>
          </cell>
          <cell r="BV347">
            <v>485</v>
          </cell>
          <cell r="CZ347">
            <v>22.951999999999998</v>
          </cell>
          <cell r="DU347">
            <v>0.32267693800457836</v>
          </cell>
          <cell r="EJ347">
            <v>0</v>
          </cell>
          <cell r="EK347">
            <v>0</v>
          </cell>
          <cell r="EQ347">
            <v>485.09770709309657</v>
          </cell>
          <cell r="EV347">
            <v>0.32267693800457836</v>
          </cell>
          <cell r="EW347">
            <v>34.614121144654106</v>
          </cell>
          <cell r="EX347">
            <v>1.4488184505428472</v>
          </cell>
          <cell r="EY347">
            <v>0.46750030134570358</v>
          </cell>
          <cell r="FA347">
            <v>0</v>
          </cell>
          <cell r="FB347" t="str">
            <v xml:space="preserve"> </v>
          </cell>
          <cell r="FC347" t="str">
            <v xml:space="preserve"> </v>
          </cell>
          <cell r="FZ347">
            <v>0</v>
          </cell>
          <cell r="GB347">
            <v>0</v>
          </cell>
          <cell r="GC347">
            <v>1</v>
          </cell>
          <cell r="GD347">
            <v>1</v>
          </cell>
          <cell r="GE347">
            <v>1</v>
          </cell>
          <cell r="GF347">
            <v>1</v>
          </cell>
        </row>
        <row r="348">
          <cell r="BM348">
            <v>100.5</v>
          </cell>
          <cell r="BN348" t="str">
            <v>r.-ass.</v>
          </cell>
          <cell r="BP348">
            <v>50</v>
          </cell>
          <cell r="BR348">
            <v>563</v>
          </cell>
          <cell r="BV348">
            <v>485</v>
          </cell>
          <cell r="CZ348">
            <v>23.712</v>
          </cell>
          <cell r="DU348">
            <v>0.65257293875714939</v>
          </cell>
          <cell r="EJ348">
            <v>0</v>
          </cell>
          <cell r="EK348">
            <v>0</v>
          </cell>
          <cell r="EQ348">
            <v>487.26949307522284</v>
          </cell>
          <cell r="EV348">
            <v>0.65257293875714939</v>
          </cell>
          <cell r="EW348">
            <v>53.88347022277776</v>
          </cell>
          <cell r="EX348">
            <v>0.72965454392294515</v>
          </cell>
          <cell r="EY348">
            <v>0.47615281000530385</v>
          </cell>
          <cell r="FA348">
            <v>0</v>
          </cell>
          <cell r="FB348" t="str">
            <v xml:space="preserve"> </v>
          </cell>
          <cell r="FC348" t="str">
            <v xml:space="preserve"> </v>
          </cell>
          <cell r="FZ348">
            <v>0</v>
          </cell>
          <cell r="GB348">
            <v>0</v>
          </cell>
          <cell r="GC348">
            <v>1</v>
          </cell>
          <cell r="GD348">
            <v>1</v>
          </cell>
          <cell r="GE348">
            <v>1</v>
          </cell>
          <cell r="GF348">
            <v>1</v>
          </cell>
        </row>
        <row r="349">
          <cell r="BM349">
            <v>56.5</v>
          </cell>
          <cell r="BN349" t="str">
            <v>r.-ass.</v>
          </cell>
          <cell r="BP349">
            <v>50</v>
          </cell>
          <cell r="BR349">
            <v>563</v>
          </cell>
          <cell r="BV349">
            <v>485</v>
          </cell>
          <cell r="CZ349">
            <v>27.132000000000001</v>
          </cell>
          <cell r="DU349">
            <v>0.31561555543269931</v>
          </cell>
          <cell r="EJ349">
            <v>0</v>
          </cell>
          <cell r="EK349">
            <v>0</v>
          </cell>
          <cell r="EQ349">
            <v>495.50596613501318</v>
          </cell>
          <cell r="EV349">
            <v>0.31561555543269931</v>
          </cell>
          <cell r="EW349">
            <v>34.180144240526282</v>
          </cell>
          <cell r="EX349">
            <v>1.4725527637407296</v>
          </cell>
          <cell r="EY349">
            <v>0.46476055843198683</v>
          </cell>
          <cell r="FA349">
            <v>0</v>
          </cell>
          <cell r="FB349" t="str">
            <v xml:space="preserve"> </v>
          </cell>
          <cell r="FC349" t="str">
            <v xml:space="preserve"> </v>
          </cell>
          <cell r="FZ349">
            <v>0</v>
          </cell>
          <cell r="GB349">
            <v>0</v>
          </cell>
          <cell r="GC349">
            <v>1</v>
          </cell>
          <cell r="GD349">
            <v>1</v>
          </cell>
          <cell r="GE349">
            <v>1</v>
          </cell>
          <cell r="GF349">
            <v>1</v>
          </cell>
        </row>
        <row r="350">
          <cell r="BJ350">
            <v>5.6</v>
          </cell>
          <cell r="BM350">
            <v>49.260172808287948</v>
          </cell>
          <cell r="BN350">
            <v>0</v>
          </cell>
          <cell r="BP350">
            <v>152</v>
          </cell>
          <cell r="BR350">
            <v>244</v>
          </cell>
          <cell r="BV350">
            <v>270</v>
          </cell>
          <cell r="CZ350">
            <v>21.226800000000001</v>
          </cell>
          <cell r="DU350">
            <v>2.7119894224940849E-2</v>
          </cell>
          <cell r="EJ350">
            <v>270</v>
          </cell>
          <cell r="EK350">
            <v>2.7119894224940849E-2</v>
          </cell>
          <cell r="EQ350">
            <v>260.94800520341499</v>
          </cell>
          <cell r="EV350">
            <v>2.7119894224940849E-2</v>
          </cell>
          <cell r="EW350">
            <v>9.4787146324954872</v>
          </cell>
          <cell r="EX350">
            <v>5.9894323743734406</v>
          </cell>
          <cell r="EY350">
            <v>0.16243277246044402</v>
          </cell>
          <cell r="FA350">
            <v>4.8175096872672594</v>
          </cell>
          <cell r="FB350">
            <v>11.726702583524643</v>
          </cell>
          <cell r="FC350">
            <v>0.52522338892176545</v>
          </cell>
          <cell r="FZ350">
            <v>1</v>
          </cell>
          <cell r="GB350">
            <v>0</v>
          </cell>
          <cell r="GC350">
            <v>1</v>
          </cell>
          <cell r="GD350">
            <v>1</v>
          </cell>
          <cell r="GE350">
            <v>1</v>
          </cell>
          <cell r="GF350">
            <v>1</v>
          </cell>
        </row>
        <row r="351">
          <cell r="BJ351">
            <v>5.6</v>
          </cell>
          <cell r="BM351">
            <v>49.260172808287948</v>
          </cell>
          <cell r="BN351">
            <v>0</v>
          </cell>
          <cell r="BP351">
            <v>152</v>
          </cell>
          <cell r="BR351">
            <v>244</v>
          </cell>
          <cell r="BV351">
            <v>270</v>
          </cell>
          <cell r="CZ351">
            <v>20.915199999999999</v>
          </cell>
          <cell r="DU351">
            <v>2.7523933346751378E-2</v>
          </cell>
          <cell r="EJ351">
            <v>270</v>
          </cell>
          <cell r="EK351">
            <v>2.7523933346751378E-2</v>
          </cell>
          <cell r="EQ351">
            <v>258.89113008553079</v>
          </cell>
          <cell r="EV351">
            <v>2.7523933346751378E-2</v>
          </cell>
          <cell r="EW351">
            <v>9.5497179835196189</v>
          </cell>
          <cell r="EX351">
            <v>5.9440740650893362</v>
          </cell>
          <cell r="EY351">
            <v>0.16360429837567239</v>
          </cell>
          <cell r="FA351">
            <v>4.635067045895668</v>
          </cell>
          <cell r="FB351">
            <v>12.174761438296278</v>
          </cell>
          <cell r="FC351">
            <v>0.49507511439490931</v>
          </cell>
          <cell r="FZ351">
            <v>1</v>
          </cell>
          <cell r="GB351">
            <v>0</v>
          </cell>
          <cell r="GC351">
            <v>1</v>
          </cell>
          <cell r="GD351">
            <v>1</v>
          </cell>
          <cell r="GE351">
            <v>1</v>
          </cell>
          <cell r="GF351">
            <v>1</v>
          </cell>
        </row>
        <row r="352">
          <cell r="BJ352">
            <v>5.6</v>
          </cell>
          <cell r="BM352">
            <v>49.260172808287948</v>
          </cell>
          <cell r="BN352">
            <v>0</v>
          </cell>
          <cell r="BP352">
            <v>152</v>
          </cell>
          <cell r="BR352">
            <v>244</v>
          </cell>
          <cell r="BV352">
            <v>270</v>
          </cell>
          <cell r="CZ352">
            <v>24.684799999999996</v>
          </cell>
          <cell r="DU352">
            <v>2.3320771111533193E-2</v>
          </cell>
          <cell r="EJ352">
            <v>270</v>
          </cell>
          <cell r="EK352">
            <v>2.3320771111533193E-2</v>
          </cell>
          <cell r="EQ352">
            <v>256.87220766566975</v>
          </cell>
          <cell r="EV352">
            <v>2.3320771111533193E-2</v>
          </cell>
          <cell r="EW352">
            <v>8.7840888877766918</v>
          </cell>
          <cell r="EX352">
            <v>6.4714935498594617</v>
          </cell>
          <cell r="EY352">
            <v>0.15092021982603593</v>
          </cell>
          <cell r="FA352">
            <v>4.8939492301039991</v>
          </cell>
          <cell r="FB352">
            <v>11.548498904110776</v>
          </cell>
          <cell r="FC352">
            <v>0.46549637987300863</v>
          </cell>
          <cell r="FZ352">
            <v>1</v>
          </cell>
          <cell r="GB352">
            <v>0</v>
          </cell>
          <cell r="GC352">
            <v>1</v>
          </cell>
          <cell r="GD352">
            <v>1</v>
          </cell>
          <cell r="GE352">
            <v>1</v>
          </cell>
          <cell r="GF352">
            <v>1</v>
          </cell>
        </row>
        <row r="353">
          <cell r="BJ353">
            <v>6.3</v>
          </cell>
          <cell r="BM353">
            <v>62.344906210489441</v>
          </cell>
          <cell r="BN353">
            <v>0</v>
          </cell>
          <cell r="BP353">
            <v>102</v>
          </cell>
          <cell r="BR353">
            <v>240.5</v>
          </cell>
          <cell r="BV353">
            <v>280</v>
          </cell>
          <cell r="CZ353">
            <v>25.627200000000002</v>
          </cell>
          <cell r="DU353">
            <v>4.3935349887675994E-2</v>
          </cell>
          <cell r="EJ353">
            <v>280</v>
          </cell>
          <cell r="EK353">
            <v>4.3935349887675994E-2</v>
          </cell>
          <cell r="EQ353">
            <v>261.01231748095552</v>
          </cell>
          <cell r="EV353">
            <v>4.3935349887675994E-2</v>
          </cell>
          <cell r="EW353">
            <v>12.099358145543643</v>
          </cell>
          <cell r="EX353">
            <v>4.6648382098819363</v>
          </cell>
          <cell r="EY353">
            <v>0.20495129892056302</v>
          </cell>
          <cell r="FA353">
            <v>3.111680240393369</v>
          </cell>
          <cell r="FB353">
            <v>17.815835888735155</v>
          </cell>
          <cell r="FC353">
            <v>0.37547339528101126</v>
          </cell>
          <cell r="FZ353">
            <v>1</v>
          </cell>
          <cell r="GB353">
            <v>1</v>
          </cell>
          <cell r="GC353">
            <v>1</v>
          </cell>
          <cell r="GD353">
            <v>1</v>
          </cell>
          <cell r="GE353">
            <v>1</v>
          </cell>
          <cell r="GF353">
            <v>1</v>
          </cell>
        </row>
        <row r="354">
          <cell r="BJ354">
            <v>9.5</v>
          </cell>
          <cell r="BM354">
            <v>141.7643684932394</v>
          </cell>
          <cell r="BN354">
            <v>0</v>
          </cell>
          <cell r="BP354">
            <v>114</v>
          </cell>
          <cell r="BR354">
            <v>206.5</v>
          </cell>
          <cell r="BV354">
            <v>270</v>
          </cell>
          <cell r="CZ354">
            <v>19.6004</v>
          </cell>
          <cell r="DU354">
            <v>0.11269832934814204</v>
          </cell>
          <cell r="EJ354">
            <v>270</v>
          </cell>
          <cell r="EK354">
            <v>0.11269832934814204</v>
          </cell>
          <cell r="EQ354">
            <v>216.96995588263604</v>
          </cell>
          <cell r="EV354">
            <v>0.11269832934814204</v>
          </cell>
          <cell r="EW354">
            <v>19.615458017610703</v>
          </cell>
          <cell r="EX354">
            <v>2.8059305054441857</v>
          </cell>
          <cell r="EY354">
            <v>0.31622368023054748</v>
          </cell>
          <cell r="FA354">
            <v>2.8140269991107689</v>
          </cell>
          <cell r="FB354">
            <v>19.563311361280292</v>
          </cell>
          <cell r="FC354">
            <v>0.80410239522919935</v>
          </cell>
          <cell r="FZ354">
            <v>1</v>
          </cell>
          <cell r="GB354">
            <v>1</v>
          </cell>
          <cell r="GC354">
            <v>1</v>
          </cell>
          <cell r="GD354">
            <v>0</v>
          </cell>
          <cell r="GE354">
            <v>1</v>
          </cell>
          <cell r="GF354">
            <v>0</v>
          </cell>
        </row>
        <row r="355">
          <cell r="BJ355">
            <v>6.3</v>
          </cell>
          <cell r="BM355">
            <v>62.344906210489441</v>
          </cell>
          <cell r="BN355">
            <v>0</v>
          </cell>
          <cell r="BP355">
            <v>102</v>
          </cell>
          <cell r="BR355">
            <v>222.5</v>
          </cell>
          <cell r="BV355">
            <v>280</v>
          </cell>
          <cell r="CZ355">
            <v>15.3596</v>
          </cell>
          <cell r="DU355">
            <v>7.3305294320258993E-2</v>
          </cell>
          <cell r="EJ355">
            <v>280</v>
          </cell>
          <cell r="EK355">
            <v>7.3305294320258993E-2</v>
          </cell>
          <cell r="EQ355">
            <v>207.83125216352403</v>
          </cell>
          <cell r="EV355">
            <v>7.3305294320258993E-2</v>
          </cell>
          <cell r="EW355">
            <v>15.708871606496</v>
          </cell>
          <cell r="EX355">
            <v>3.555499894556184</v>
          </cell>
          <cell r="EY355">
            <v>0.26063696622609089</v>
          </cell>
          <cell r="FA355">
            <v>4.3296324620684592</v>
          </cell>
          <cell r="FB355">
            <v>13.005346833620404</v>
          </cell>
          <cell r="FC355">
            <v>1.1579724920475676</v>
          </cell>
          <cell r="FZ355">
            <v>1</v>
          </cell>
          <cell r="GB355">
            <v>1</v>
          </cell>
          <cell r="GC355">
            <v>1</v>
          </cell>
          <cell r="GD355">
            <v>0</v>
          </cell>
          <cell r="GE355">
            <v>1</v>
          </cell>
          <cell r="GF355">
            <v>0</v>
          </cell>
        </row>
        <row r="356">
          <cell r="BJ356">
            <v>6.3</v>
          </cell>
          <cell r="BM356">
            <v>62.344906210489441</v>
          </cell>
          <cell r="BN356">
            <v>0</v>
          </cell>
          <cell r="BP356">
            <v>102</v>
          </cell>
          <cell r="BR356">
            <v>222.5</v>
          </cell>
          <cell r="BV356">
            <v>280</v>
          </cell>
          <cell r="CZ356">
            <v>28.097200000000001</v>
          </cell>
          <cell r="DU356">
            <v>4.0073032139908961E-2</v>
          </cell>
          <cell r="EJ356">
            <v>280</v>
          </cell>
          <cell r="EK356">
            <v>4.0073032139908961E-2</v>
          </cell>
          <cell r="EQ356">
            <v>226.89129693064348</v>
          </cell>
          <cell r="EV356">
            <v>4.0073032139908961E-2</v>
          </cell>
          <cell r="EW356">
            <v>11.547631163862956</v>
          </cell>
          <cell r="EX356">
            <v>4.8943271351700872</v>
          </cell>
          <cell r="EY356">
            <v>0.19613052859089947</v>
          </cell>
          <cell r="FA356">
            <v>4.1204372962935292</v>
          </cell>
          <cell r="FB356">
            <v>13.641520975871231</v>
          </cell>
          <cell r="FC356">
            <v>0.57634649006023309</v>
          </cell>
          <cell r="FZ356">
            <v>1</v>
          </cell>
          <cell r="GB356">
            <v>1</v>
          </cell>
          <cell r="GC356">
            <v>1</v>
          </cell>
          <cell r="GD356">
            <v>1</v>
          </cell>
          <cell r="GE356">
            <v>1</v>
          </cell>
          <cell r="GF356">
            <v>1</v>
          </cell>
        </row>
        <row r="357">
          <cell r="BJ357">
            <v>5.6</v>
          </cell>
          <cell r="BM357">
            <v>49.260172808287948</v>
          </cell>
          <cell r="BN357">
            <v>0</v>
          </cell>
          <cell r="BP357">
            <v>152</v>
          </cell>
          <cell r="BR357">
            <v>226</v>
          </cell>
          <cell r="BV357">
            <v>270</v>
          </cell>
          <cell r="CZ357">
            <v>23.324400000000001</v>
          </cell>
          <cell r="DU357">
            <v>2.4680959455933463E-2</v>
          </cell>
          <cell r="EJ357">
            <v>270</v>
          </cell>
          <cell r="EK357">
            <v>2.4680959455933463E-2</v>
          </cell>
          <cell r="EQ357">
            <v>222.22630820701787</v>
          </cell>
          <cell r="EV357">
            <v>2.4680959455933463E-2</v>
          </cell>
          <cell r="EW357">
            <v>9.0387111859405973</v>
          </cell>
          <cell r="EX357">
            <v>6.2862598935320273</v>
          </cell>
          <cell r="EY357">
            <v>0.15515092556172458</v>
          </cell>
          <cell r="FA357">
            <v>7.4054407805348301</v>
          </cell>
          <cell r="FB357">
            <v>7.6904651216854383</v>
          </cell>
          <cell r="FC357">
            <v>1.1025587427127814</v>
          </cell>
          <cell r="FZ357">
            <v>1</v>
          </cell>
          <cell r="GB357">
            <v>0</v>
          </cell>
          <cell r="GC357">
            <v>1</v>
          </cell>
          <cell r="GD357">
            <v>1</v>
          </cell>
          <cell r="GE357">
            <v>1</v>
          </cell>
          <cell r="GF357">
            <v>1</v>
          </cell>
        </row>
        <row r="358">
          <cell r="BJ358">
            <v>5.6</v>
          </cell>
          <cell r="BM358">
            <v>49.260172808287948</v>
          </cell>
          <cell r="BN358">
            <v>0</v>
          </cell>
          <cell r="BP358">
            <v>152</v>
          </cell>
          <cell r="BR358">
            <v>244</v>
          </cell>
          <cell r="BV358">
            <v>270</v>
          </cell>
          <cell r="CZ358">
            <v>9.6976000000000013</v>
          </cell>
          <cell r="DU358">
            <v>5.9361962829357198E-2</v>
          </cell>
          <cell r="EJ358">
            <v>270</v>
          </cell>
          <cell r="EK358">
            <v>5.9361962829357198E-2</v>
          </cell>
          <cell r="EQ358">
            <v>245.39412969153634</v>
          </cell>
          <cell r="EV358">
            <v>5.9361962829357198E-2</v>
          </cell>
          <cell r="EW358">
            <v>14.101659654011964</v>
          </cell>
          <cell r="EX358">
            <v>3.980678856422196</v>
          </cell>
          <cell r="EY358">
            <v>0.23630091031054251</v>
          </cell>
          <cell r="FA358">
            <v>4.1914301479333425</v>
          </cell>
          <cell r="FB358">
            <v>13.418890795300436</v>
          </cell>
          <cell r="FC358">
            <v>0.88179045728601679</v>
          </cell>
          <cell r="FZ358">
            <v>1</v>
          </cell>
          <cell r="GB358">
            <v>1</v>
          </cell>
          <cell r="GC358">
            <v>1</v>
          </cell>
          <cell r="GD358">
            <v>1</v>
          </cell>
          <cell r="GE358">
            <v>1</v>
          </cell>
          <cell r="GF358">
            <v>1</v>
          </cell>
        </row>
        <row r="359">
          <cell r="BJ359">
            <v>9.5</v>
          </cell>
          <cell r="BM359">
            <v>141.7643684932394</v>
          </cell>
          <cell r="BN359">
            <v>0</v>
          </cell>
          <cell r="BP359">
            <v>114</v>
          </cell>
          <cell r="BR359">
            <v>206.5</v>
          </cell>
          <cell r="BV359">
            <v>270</v>
          </cell>
          <cell r="CZ359">
            <v>25.368800000000004</v>
          </cell>
          <cell r="DU359">
            <v>8.707279550295334E-2</v>
          </cell>
          <cell r="EJ359">
            <v>270</v>
          </cell>
          <cell r="EK359">
            <v>8.707279550295334E-2</v>
          </cell>
          <cell r="EQ359">
            <v>224.44486338362603</v>
          </cell>
          <cell r="EV359">
            <v>8.707279550295334E-2</v>
          </cell>
          <cell r="EW359">
            <v>17.162394438532615</v>
          </cell>
          <cell r="EX359">
            <v>3.2379998968174442</v>
          </cell>
          <cell r="EY359">
            <v>0.28194170285416931</v>
          </cell>
          <cell r="FA359">
            <v>2.8928160777387237</v>
          </cell>
          <cell r="FB359">
            <v>19.069444682894702</v>
          </cell>
          <cell r="FC359">
            <v>0.65258516725997984</v>
          </cell>
          <cell r="FZ359">
            <v>1</v>
          </cell>
          <cell r="GB359">
            <v>1</v>
          </cell>
          <cell r="GC359">
            <v>1</v>
          </cell>
          <cell r="GD359">
            <v>0</v>
          </cell>
          <cell r="GE359">
            <v>1</v>
          </cell>
          <cell r="GF359">
            <v>0</v>
          </cell>
        </row>
        <row r="360">
          <cell r="BJ360">
            <v>5.6</v>
          </cell>
          <cell r="BM360">
            <v>49.260172808287948</v>
          </cell>
          <cell r="BN360">
            <v>0</v>
          </cell>
          <cell r="BP360">
            <v>152</v>
          </cell>
          <cell r="BR360">
            <v>226</v>
          </cell>
          <cell r="BV360">
            <v>270</v>
          </cell>
          <cell r="CZ360">
            <v>25.209200000000003</v>
          </cell>
          <cell r="DU360">
            <v>2.2835654076050583E-2</v>
          </cell>
          <cell r="EJ360">
            <v>270</v>
          </cell>
          <cell r="EK360">
            <v>2.2835654076050583E-2</v>
          </cell>
          <cell r="EQ360">
            <v>224.2849065607551</v>
          </cell>
          <cell r="EV360">
            <v>2.2835654076050583E-2</v>
          </cell>
          <cell r="EW360">
            <v>8.6915308613410058</v>
          </cell>
          <cell r="EX360">
            <v>6.5414959746476811</v>
          </cell>
          <cell r="EY360">
            <v>0.14937933921693181</v>
          </cell>
          <cell r="FA360">
            <v>5.299283863004379</v>
          </cell>
          <cell r="FB360">
            <v>10.686323090332928</v>
          </cell>
          <cell r="FC360">
            <v>0.53129267371405964</v>
          </cell>
          <cell r="FZ360">
            <v>1</v>
          </cell>
          <cell r="GB360">
            <v>0</v>
          </cell>
          <cell r="GC360">
            <v>1</v>
          </cell>
          <cell r="GD360">
            <v>1</v>
          </cell>
          <cell r="GE360">
            <v>1</v>
          </cell>
          <cell r="GF360">
            <v>1</v>
          </cell>
        </row>
        <row r="361">
          <cell r="BJ361">
            <v>5.6</v>
          </cell>
          <cell r="BM361">
            <v>49.260172808287948</v>
          </cell>
          <cell r="BN361">
            <v>0</v>
          </cell>
          <cell r="BP361">
            <v>229</v>
          </cell>
          <cell r="BR361">
            <v>226</v>
          </cell>
          <cell r="BV361">
            <v>270</v>
          </cell>
          <cell r="CZ361">
            <v>24.844399999999997</v>
          </cell>
          <cell r="DU361">
            <v>1.5379850433915383E-2</v>
          </cell>
          <cell r="EJ361">
            <v>270</v>
          </cell>
          <cell r="EK361">
            <v>1.5379850433915383E-2</v>
          </cell>
          <cell r="EQ361">
            <v>223.91138520823372</v>
          </cell>
          <cell r="EV361">
            <v>1.5379850433915383E-2</v>
          </cell>
          <cell r="EW361">
            <v>7.1239071539398688</v>
          </cell>
          <cell r="EX361">
            <v>8.0012585366818918</v>
          </cell>
          <cell r="EY361">
            <v>0.12305815957725616</v>
          </cell>
          <cell r="FA361">
            <v>6.8436787818897393</v>
          </cell>
          <cell r="FB361">
            <v>8.3132406410436008</v>
          </cell>
          <cell r="FC361">
            <v>0.58856767306692626</v>
          </cell>
          <cell r="FZ361">
            <v>1</v>
          </cell>
          <cell r="GB361">
            <v>0</v>
          </cell>
          <cell r="GC361">
            <v>1</v>
          </cell>
          <cell r="GD361">
            <v>0</v>
          </cell>
          <cell r="GE361">
            <v>1</v>
          </cell>
          <cell r="GF361">
            <v>0</v>
          </cell>
        </row>
        <row r="362">
          <cell r="BJ362">
            <v>6.3</v>
          </cell>
          <cell r="BM362">
            <v>62.344906210489441</v>
          </cell>
          <cell r="BN362">
            <v>0</v>
          </cell>
          <cell r="BP362">
            <v>102</v>
          </cell>
          <cell r="BR362">
            <v>222.5</v>
          </cell>
          <cell r="BV362">
            <v>280</v>
          </cell>
          <cell r="CZ362">
            <v>25.102800000000002</v>
          </cell>
          <cell r="DU362">
            <v>4.485316373637404E-2</v>
          </cell>
          <cell r="EJ362">
            <v>280</v>
          </cell>
          <cell r="EK362">
            <v>4.485316373637404E-2</v>
          </cell>
          <cell r="EQ362">
            <v>224.17711104587448</v>
          </cell>
          <cell r="EV362">
            <v>4.485316373637404E-2</v>
          </cell>
          <cell r="EW362">
            <v>12.227016754086366</v>
          </cell>
          <cell r="EX362">
            <v>4.6146474779221327</v>
          </cell>
          <cell r="EY362">
            <v>0.20698153891288693</v>
          </cell>
          <cell r="FA362">
            <v>3.4926470061416151</v>
          </cell>
          <cell r="FB362">
            <v>15.977253662900482</v>
          </cell>
          <cell r="FC362">
            <v>0.47359856743919376</v>
          </cell>
          <cell r="FZ362">
            <v>1</v>
          </cell>
          <cell r="GB362">
            <v>1</v>
          </cell>
          <cell r="GC362">
            <v>1</v>
          </cell>
          <cell r="GD362">
            <v>1</v>
          </cell>
          <cell r="GE362">
            <v>1</v>
          </cell>
          <cell r="GF362">
            <v>1</v>
          </cell>
        </row>
        <row r="363">
          <cell r="BJ363">
            <v>5.6</v>
          </cell>
          <cell r="BM363">
            <v>49.260172808287948</v>
          </cell>
          <cell r="BN363">
            <v>0</v>
          </cell>
          <cell r="BP363">
            <v>152</v>
          </cell>
          <cell r="BR363">
            <v>226</v>
          </cell>
          <cell r="BV363">
            <v>270</v>
          </cell>
          <cell r="CZ363">
            <v>22.7468</v>
          </cell>
          <cell r="DU363">
            <v>2.5307672759859602E-2</v>
          </cell>
          <cell r="EJ363">
            <v>270</v>
          </cell>
          <cell r="EK363">
            <v>2.5307672759859602E-2</v>
          </cell>
          <cell r="EQ363">
            <v>221.52565945412519</v>
          </cell>
          <cell r="EV363">
            <v>2.5307672759859602E-2</v>
          </cell>
          <cell r="EW363">
            <v>9.1537238705939821</v>
          </cell>
          <cell r="EX363">
            <v>6.2059413743957181</v>
          </cell>
          <cell r="EY363">
            <v>0.15705793347008018</v>
          </cell>
          <cell r="FA363">
            <v>5.4684685647726248</v>
          </cell>
          <cell r="FB363">
            <v>10.362980848700435</v>
          </cell>
          <cell r="FC363">
            <v>0.62568966059240549</v>
          </cell>
          <cell r="FZ363">
            <v>1</v>
          </cell>
          <cell r="GB363">
            <v>0</v>
          </cell>
          <cell r="GC363">
            <v>1</v>
          </cell>
          <cell r="GD363">
            <v>1</v>
          </cell>
          <cell r="GE363">
            <v>1</v>
          </cell>
          <cell r="GF363">
            <v>1</v>
          </cell>
        </row>
        <row r="364">
          <cell r="BJ364">
            <v>6.3</v>
          </cell>
          <cell r="BM364">
            <v>62.344906210489441</v>
          </cell>
          <cell r="BN364">
            <v>0</v>
          </cell>
          <cell r="BP364">
            <v>102</v>
          </cell>
          <cell r="BR364">
            <v>222.5</v>
          </cell>
          <cell r="BV364">
            <v>280</v>
          </cell>
          <cell r="CZ364">
            <v>24.396000000000001</v>
          </cell>
          <cell r="DU364">
            <v>4.6152647919390485E-2</v>
          </cell>
          <cell r="EJ364">
            <v>280</v>
          </cell>
          <cell r="EK364">
            <v>4.6152647919390485E-2</v>
          </cell>
          <cell r="EQ364">
            <v>223.43659719521739</v>
          </cell>
          <cell r="EV364">
            <v>4.6152647919390485E-2</v>
          </cell>
          <cell r="EW364">
            <v>12.405652145631839</v>
          </cell>
          <cell r="EX364">
            <v>4.5461224347072529</v>
          </cell>
          <cell r="EY364">
            <v>0.2098155881274861</v>
          </cell>
          <cell r="FA364">
            <v>3.6088259932068354</v>
          </cell>
          <cell r="FB364">
            <v>15.487968895757581</v>
          </cell>
          <cell r="FC364">
            <v>0.51778194356109064</v>
          </cell>
          <cell r="FZ364">
            <v>1</v>
          </cell>
          <cell r="GB364">
            <v>1</v>
          </cell>
          <cell r="GC364">
            <v>1</v>
          </cell>
          <cell r="GD364">
            <v>1</v>
          </cell>
          <cell r="GE364">
            <v>1</v>
          </cell>
          <cell r="GF364">
            <v>1</v>
          </cell>
        </row>
        <row r="365">
          <cell r="BJ365">
            <v>9.5</v>
          </cell>
          <cell r="BM365">
            <v>141.7643684932394</v>
          </cell>
          <cell r="BN365">
            <v>0</v>
          </cell>
          <cell r="BP365">
            <v>114</v>
          </cell>
          <cell r="BR365">
            <v>206.5</v>
          </cell>
          <cell r="BV365">
            <v>270</v>
          </cell>
          <cell r="CZ365">
            <v>25.912000000000003</v>
          </cell>
          <cell r="DU365">
            <v>8.5247465828779068E-2</v>
          </cell>
          <cell r="EJ365">
            <v>270</v>
          </cell>
          <cell r="EK365">
            <v>8.5247465828779068E-2</v>
          </cell>
          <cell r="EQ365">
            <v>224.97414889047425</v>
          </cell>
          <cell r="EV365">
            <v>8.5247465828779068E-2</v>
          </cell>
          <cell r="EW365">
            <v>16.976034959262819</v>
          </cell>
          <cell r="EX365">
            <v>3.275752430832191</v>
          </cell>
          <cell r="EY365">
            <v>0.27924959341090716</v>
          </cell>
          <cell r="FA365">
            <v>1.9725483195433247</v>
          </cell>
          <cell r="FB365">
            <v>26.883113570774093</v>
          </cell>
          <cell r="FC365">
            <v>0.33355266113659698</v>
          </cell>
          <cell r="FZ365">
            <v>1</v>
          </cell>
          <cell r="GB365">
            <v>1</v>
          </cell>
          <cell r="GC365">
            <v>0</v>
          </cell>
          <cell r="GD365">
            <v>1</v>
          </cell>
          <cell r="GE365">
            <v>1</v>
          </cell>
          <cell r="GF365">
            <v>1</v>
          </cell>
        </row>
        <row r="366">
          <cell r="BJ366">
            <v>5.6</v>
          </cell>
          <cell r="BM366">
            <v>49.260172808287948</v>
          </cell>
          <cell r="BN366">
            <v>0</v>
          </cell>
          <cell r="BP366">
            <v>152</v>
          </cell>
          <cell r="BR366">
            <v>244</v>
          </cell>
          <cell r="BV366">
            <v>270</v>
          </cell>
          <cell r="CZ366">
            <v>26.098400000000005</v>
          </cell>
          <cell r="DU366">
            <v>2.2057619269149616E-2</v>
          </cell>
          <cell r="EJ366">
            <v>270</v>
          </cell>
          <cell r="EK366">
            <v>2.2057619269149616E-2</v>
          </cell>
          <cell r="EQ366">
            <v>261.18146284477103</v>
          </cell>
          <cell r="EV366">
            <v>2.2057619269149616E-2</v>
          </cell>
          <cell r="EW366">
            <v>8.5410567269753539</v>
          </cell>
          <cell r="EX366">
            <v>6.6585139760196865</v>
          </cell>
          <cell r="EY366">
            <v>0.14687096618135387</v>
          </cell>
          <cell r="FA366">
            <v>4.8132035453360933</v>
          </cell>
          <cell r="FB366">
            <v>11.736902983647266</v>
          </cell>
          <cell r="FC366">
            <v>0.42645192389167524</v>
          </cell>
          <cell r="FZ366">
            <v>1</v>
          </cell>
          <cell r="GB366">
            <v>0</v>
          </cell>
          <cell r="GC366">
            <v>1</v>
          </cell>
          <cell r="GD366">
            <v>1</v>
          </cell>
          <cell r="GE366">
            <v>1</v>
          </cell>
          <cell r="GF366">
            <v>1</v>
          </cell>
        </row>
        <row r="367">
          <cell r="BJ367">
            <v>6.3</v>
          </cell>
          <cell r="BM367">
            <v>62.344906210489441</v>
          </cell>
          <cell r="BN367">
            <v>0</v>
          </cell>
          <cell r="BP367">
            <v>102</v>
          </cell>
          <cell r="BR367">
            <v>222.5</v>
          </cell>
          <cell r="BV367">
            <v>280</v>
          </cell>
          <cell r="CZ367">
            <v>25.216800000000003</v>
          </cell>
          <cell r="DU367">
            <v>4.4650391748415744E-2</v>
          </cell>
          <cell r="EJ367">
            <v>280</v>
          </cell>
          <cell r="EK367">
            <v>4.4650391748415744E-2</v>
          </cell>
          <cell r="EQ367">
            <v>224.29257058976933</v>
          </cell>
          <cell r="EV367">
            <v>4.4650391748415744E-2</v>
          </cell>
          <cell r="EW367">
            <v>12.198921200024813</v>
          </cell>
          <cell r="EX367">
            <v>4.6256048339684765</v>
          </cell>
          <cell r="EY367">
            <v>0.20653506791005805</v>
          </cell>
          <cell r="FA367">
            <v>5.0539158454434894</v>
          </cell>
          <cell r="FB367">
            <v>11.192338430029862</v>
          </cell>
          <cell r="FC367">
            <v>0.94809089336694918</v>
          </cell>
          <cell r="FZ367">
            <v>1</v>
          </cell>
          <cell r="GB367">
            <v>1</v>
          </cell>
          <cell r="GC367">
            <v>1</v>
          </cell>
          <cell r="GD367">
            <v>1</v>
          </cell>
          <cell r="GE367">
            <v>1</v>
          </cell>
          <cell r="GF367">
            <v>1</v>
          </cell>
        </row>
        <row r="368">
          <cell r="BJ368">
            <v>9.5</v>
          </cell>
          <cell r="BM368">
            <v>141.7643684932394</v>
          </cell>
          <cell r="BN368">
            <v>0</v>
          </cell>
          <cell r="BP368">
            <v>114</v>
          </cell>
          <cell r="BR368">
            <v>206.5</v>
          </cell>
          <cell r="BV368">
            <v>270</v>
          </cell>
          <cell r="CZ368">
            <v>26.796800000000005</v>
          </cell>
          <cell r="DU368">
            <v>8.2432691013677853E-2</v>
          </cell>
          <cell r="EJ368">
            <v>270</v>
          </cell>
          <cell r="EK368">
            <v>8.2432691013677853E-2</v>
          </cell>
          <cell r="EQ368">
            <v>225.78916844953278</v>
          </cell>
          <cell r="EV368">
            <v>8.2432691013677853E-2</v>
          </cell>
          <cell r="EW368">
            <v>16.685070928412557</v>
          </cell>
          <cell r="EX368">
            <v>3.3363317416196776</v>
          </cell>
          <cell r="EY368">
            <v>0.27502280357606057</v>
          </cell>
          <cell r="FA368">
            <v>2.2292439673601514</v>
          </cell>
          <cell r="FB368">
            <v>24.160173166698705</v>
          </cell>
          <cell r="FC368">
            <v>0.39366744961810324</v>
          </cell>
          <cell r="FZ368">
            <v>1</v>
          </cell>
          <cell r="GB368">
            <v>1</v>
          </cell>
          <cell r="GC368">
            <v>0</v>
          </cell>
          <cell r="GD368">
            <v>1</v>
          </cell>
          <cell r="GE368">
            <v>1</v>
          </cell>
          <cell r="GF368">
            <v>1</v>
          </cell>
        </row>
        <row r="369">
          <cell r="BJ369">
            <v>5.6</v>
          </cell>
          <cell r="BM369">
            <v>49.260172808287948</v>
          </cell>
          <cell r="BN369">
            <v>0</v>
          </cell>
          <cell r="BP369">
            <v>152</v>
          </cell>
          <cell r="BR369">
            <v>244</v>
          </cell>
          <cell r="BV369">
            <v>270</v>
          </cell>
          <cell r="CZ369">
            <v>41.093199999999996</v>
          </cell>
          <cell r="DU369">
            <v>1.4008852334059517E-2</v>
          </cell>
          <cell r="EJ369">
            <v>270</v>
          </cell>
          <cell r="EK369">
            <v>1.4008852334059517E-2</v>
          </cell>
          <cell r="EQ369">
            <v>264.48076673515402</v>
          </cell>
          <cell r="EV369">
            <v>1.4008852334059517E-2</v>
          </cell>
          <cell r="EW369">
            <v>6.7974051258972352</v>
          </cell>
          <cell r="EX369">
            <v>8.3894835966006003</v>
          </cell>
          <cell r="EY369">
            <v>0.11752703686379234</v>
          </cell>
          <cell r="FA369">
            <v>4.926002737167881</v>
          </cell>
          <cell r="FB369">
            <v>11.475352560317562</v>
          </cell>
          <cell r="FC369">
            <v>0.28315256016371054</v>
          </cell>
          <cell r="FZ369">
            <v>1</v>
          </cell>
          <cell r="GB369">
            <v>0</v>
          </cell>
          <cell r="GC369">
            <v>1</v>
          </cell>
          <cell r="GD369">
            <v>1</v>
          </cell>
          <cell r="GE369">
            <v>1</v>
          </cell>
          <cell r="GF369">
            <v>1</v>
          </cell>
        </row>
        <row r="370">
          <cell r="BJ370">
            <v>6.3</v>
          </cell>
          <cell r="BM370">
            <v>62.344906210489441</v>
          </cell>
          <cell r="BN370">
            <v>0</v>
          </cell>
          <cell r="BP370">
            <v>102</v>
          </cell>
          <cell r="BR370">
            <v>222.5</v>
          </cell>
          <cell r="BV370">
            <v>280</v>
          </cell>
          <cell r="CZ370">
            <v>43.297200000000004</v>
          </cell>
          <cell r="DU370">
            <v>2.6004914836096793E-2</v>
          </cell>
          <cell r="EJ370">
            <v>280</v>
          </cell>
          <cell r="EK370">
            <v>2.6004914836096793E-2</v>
          </cell>
          <cell r="EQ370">
            <v>234.70173944218391</v>
          </cell>
          <cell r="EV370">
            <v>2.6004914836096793E-2</v>
          </cell>
          <cell r="EW370">
            <v>9.2800615882786932</v>
          </cell>
          <cell r="EX370">
            <v>6.1199893282575486</v>
          </cell>
          <cell r="EY370">
            <v>0.15914980127915876</v>
          </cell>
          <cell r="FA370">
            <v>4.4563355764211368</v>
          </cell>
          <cell r="FB370">
            <v>12.647637471398172</v>
          </cell>
          <cell r="FC370">
            <v>0.43394769137425782</v>
          </cell>
          <cell r="FZ370">
            <v>1</v>
          </cell>
          <cell r="GB370">
            <v>0</v>
          </cell>
          <cell r="GC370">
            <v>1</v>
          </cell>
          <cell r="GD370">
            <v>1</v>
          </cell>
          <cell r="GE370">
            <v>1</v>
          </cell>
          <cell r="GF370">
            <v>1</v>
          </cell>
        </row>
        <row r="371">
          <cell r="BJ371">
            <v>6.3</v>
          </cell>
          <cell r="BM371">
            <v>62.344906210489441</v>
          </cell>
          <cell r="BN371">
            <v>0</v>
          </cell>
          <cell r="BP371">
            <v>102</v>
          </cell>
          <cell r="BR371">
            <v>222.5</v>
          </cell>
          <cell r="BV371">
            <v>280</v>
          </cell>
          <cell r="CZ371">
            <v>9.1199999999999992</v>
          </cell>
          <cell r="DU371">
            <v>0.12345833318436955</v>
          </cell>
          <cell r="EJ371">
            <v>280</v>
          </cell>
          <cell r="EK371">
            <v>0.12345833318436955</v>
          </cell>
          <cell r="EQ371">
            <v>178.78586427126703</v>
          </cell>
          <cell r="EV371">
            <v>0.12345833318436955</v>
          </cell>
          <cell r="EW371">
            <v>20.570911824576495</v>
          </cell>
          <cell r="EX371">
            <v>2.6645635220543076</v>
          </cell>
          <cell r="EY371">
            <v>0.32896257109669791</v>
          </cell>
          <cell r="FA371">
            <v>4.314017648194107</v>
          </cell>
          <cell r="FB371">
            <v>13.050811703284651</v>
          </cell>
          <cell r="FC371">
            <v>1.936888235024308</v>
          </cell>
          <cell r="FZ371">
            <v>1</v>
          </cell>
          <cell r="GB371">
            <v>1</v>
          </cell>
          <cell r="GC371">
            <v>1</v>
          </cell>
          <cell r="GD371">
            <v>0</v>
          </cell>
          <cell r="GE371">
            <v>1</v>
          </cell>
          <cell r="GF371">
            <v>0</v>
          </cell>
        </row>
        <row r="372">
          <cell r="BJ372">
            <v>5.6</v>
          </cell>
          <cell r="BM372">
            <v>49.260172808287948</v>
          </cell>
          <cell r="BN372">
            <v>0</v>
          </cell>
          <cell r="BP372">
            <v>152</v>
          </cell>
          <cell r="BR372">
            <v>226</v>
          </cell>
          <cell r="BV372">
            <v>270</v>
          </cell>
          <cell r="CZ372">
            <v>27.302400000000006</v>
          </cell>
          <cell r="DU372">
            <v>2.1084907214529651E-2</v>
          </cell>
          <cell r="EJ372">
            <v>270</v>
          </cell>
          <cell r="EK372">
            <v>2.1084907214529651E-2</v>
          </cell>
          <cell r="EQ372">
            <v>226.23052898613062</v>
          </cell>
          <cell r="EV372">
            <v>2.1084907214529651E-2</v>
          </cell>
          <cell r="EW372">
            <v>8.3492332516612535</v>
          </cell>
          <cell r="EX372">
            <v>6.8137573761725108</v>
          </cell>
          <cell r="EY372">
            <v>0.14366744205891441</v>
          </cell>
          <cell r="FA372">
            <v>7.6784978974286346</v>
          </cell>
          <cell r="FB372">
            <v>7.4200851592964465</v>
          </cell>
          <cell r="FC372">
            <v>1.0113895270953377</v>
          </cell>
          <cell r="FZ372">
            <v>1</v>
          </cell>
          <cell r="GB372">
            <v>0</v>
          </cell>
          <cell r="GC372">
            <v>1</v>
          </cell>
          <cell r="GD372">
            <v>1</v>
          </cell>
          <cell r="GE372">
            <v>1</v>
          </cell>
          <cell r="GF372">
            <v>1</v>
          </cell>
        </row>
        <row r="373">
          <cell r="BJ373">
            <v>5.6</v>
          </cell>
          <cell r="BM373">
            <v>49.260172808287948</v>
          </cell>
          <cell r="BN373">
            <v>0</v>
          </cell>
          <cell r="BP373">
            <v>152</v>
          </cell>
          <cell r="BR373">
            <v>244</v>
          </cell>
          <cell r="BV373">
            <v>270</v>
          </cell>
          <cell r="CZ373">
            <v>22.815200000000004</v>
          </cell>
          <cell r="DU373">
            <v>2.5231800323204458E-2</v>
          </cell>
          <cell r="EJ373">
            <v>270</v>
          </cell>
          <cell r="EK373">
            <v>2.5231800323204458E-2</v>
          </cell>
          <cell r="EQ373">
            <v>259.85394456381368</v>
          </cell>
          <cell r="EV373">
            <v>2.5231800323204458E-2</v>
          </cell>
          <cell r="EW373">
            <v>9.1398743670238431</v>
          </cell>
          <cell r="EX373">
            <v>6.2155069552147211</v>
          </cell>
          <cell r="EY373">
            <v>0.15682843040146635</v>
          </cell>
          <cell r="FA373">
            <v>4.7938128688030393</v>
          </cell>
          <cell r="FB373">
            <v>11.783053281941156</v>
          </cell>
          <cell r="FC373">
            <v>0.48405981284185801</v>
          </cell>
          <cell r="FZ373">
            <v>1</v>
          </cell>
          <cell r="GB373">
            <v>0</v>
          </cell>
          <cell r="GC373">
            <v>1</v>
          </cell>
          <cell r="GD373">
            <v>1</v>
          </cell>
          <cell r="GE373">
            <v>1</v>
          </cell>
          <cell r="GF373">
            <v>1</v>
          </cell>
        </row>
        <row r="374">
          <cell r="BJ374">
            <v>5.6</v>
          </cell>
          <cell r="BM374">
            <v>49.260172808287948</v>
          </cell>
          <cell r="BN374">
            <v>0</v>
          </cell>
          <cell r="BP374">
            <v>152</v>
          </cell>
          <cell r="BR374">
            <v>244</v>
          </cell>
          <cell r="BV374">
            <v>270</v>
          </cell>
          <cell r="CZ374">
            <v>23.560000000000002</v>
          </cell>
          <cell r="DU374">
            <v>2.4434149861374124E-2</v>
          </cell>
          <cell r="EJ374">
            <v>270</v>
          </cell>
          <cell r="EK374">
            <v>2.4434149861374124E-2</v>
          </cell>
          <cell r="EQ374">
            <v>260.18826576784716</v>
          </cell>
          <cell r="EV374">
            <v>2.4434149861374124E-2</v>
          </cell>
          <cell r="EW374">
            <v>8.9930273419698867</v>
          </cell>
          <cell r="EX374">
            <v>6.3187282514911267</v>
          </cell>
          <cell r="EY374">
            <v>0.15439275303023267</v>
          </cell>
          <cell r="FA374">
            <v>4.1727252669037256</v>
          </cell>
          <cell r="FB374">
            <v>13.476853399192667</v>
          </cell>
          <cell r="FC374">
            <v>0.35989814156550637</v>
          </cell>
          <cell r="FZ374">
            <v>1</v>
          </cell>
          <cell r="GB374">
            <v>0</v>
          </cell>
          <cell r="GC374">
            <v>1</v>
          </cell>
          <cell r="GD374">
            <v>1</v>
          </cell>
          <cell r="GE374">
            <v>1</v>
          </cell>
          <cell r="GF374">
            <v>1</v>
          </cell>
        </row>
        <row r="375">
          <cell r="BJ375">
            <v>9.5</v>
          </cell>
          <cell r="BM375">
            <v>141.7643684932394</v>
          </cell>
          <cell r="BN375">
            <v>0</v>
          </cell>
          <cell r="BP375">
            <v>114</v>
          </cell>
          <cell r="BR375">
            <v>206.5</v>
          </cell>
          <cell r="BV375">
            <v>270</v>
          </cell>
          <cell r="CZ375">
            <v>20.968400000000003</v>
          </cell>
          <cell r="DU375">
            <v>0.10534577433449012</v>
          </cell>
          <cell r="EJ375">
            <v>270</v>
          </cell>
          <cell r="EK375">
            <v>0.10534577433449012</v>
          </cell>
          <cell r="EQ375">
            <v>219.12134345749675</v>
          </cell>
          <cell r="EV375">
            <v>0.10534577433449012</v>
          </cell>
          <cell r="EW375">
            <v>18.939533954450233</v>
          </cell>
          <cell r="EX375">
            <v>2.9141979541725487</v>
          </cell>
          <cell r="EY375">
            <v>0.30699844004629412</v>
          </cell>
          <cell r="FA375">
            <v>2.935912234647883</v>
          </cell>
          <cell r="FB375">
            <v>18.809337565493522</v>
          </cell>
          <cell r="FC375">
            <v>0.81070573784037003</v>
          </cell>
          <cell r="FZ375">
            <v>1</v>
          </cell>
          <cell r="GB375">
            <v>1</v>
          </cell>
          <cell r="GC375">
            <v>1</v>
          </cell>
          <cell r="GD375">
            <v>0</v>
          </cell>
          <cell r="GE375">
            <v>1</v>
          </cell>
          <cell r="GF375">
            <v>0</v>
          </cell>
        </row>
        <row r="376">
          <cell r="BJ376">
            <v>6.3</v>
          </cell>
          <cell r="BM376">
            <v>62.344906210489441</v>
          </cell>
          <cell r="BN376">
            <v>0</v>
          </cell>
          <cell r="BP376">
            <v>102</v>
          </cell>
          <cell r="BR376">
            <v>240.5</v>
          </cell>
          <cell r="BV376">
            <v>280</v>
          </cell>
          <cell r="CZ376">
            <v>27.990799999999997</v>
          </cell>
          <cell r="DU376">
            <v>4.0225359712528767E-2</v>
          </cell>
          <cell r="EJ376">
            <v>280</v>
          </cell>
          <cell r="EK376">
            <v>4.0225359712528767E-2</v>
          </cell>
          <cell r="EQ376">
            <v>261.80190590580514</v>
          </cell>
          <cell r="EV376">
            <v>4.0225359712528767E-2</v>
          </cell>
          <cell r="EW376">
            <v>11.569860733555664</v>
          </cell>
          <cell r="EX376">
            <v>4.8846636820930414</v>
          </cell>
          <cell r="EY376">
            <v>0.19648735368691786</v>
          </cell>
          <cell r="FA376">
            <v>2.3434606185947993</v>
          </cell>
          <cell r="FB376">
            <v>23.108880630990363</v>
          </cell>
          <cell r="FC376">
            <v>0.20890823899735672</v>
          </cell>
          <cell r="FZ376">
            <v>1</v>
          </cell>
          <cell r="GB376">
            <v>1</v>
          </cell>
          <cell r="GC376">
            <v>1</v>
          </cell>
          <cell r="GD376">
            <v>1</v>
          </cell>
          <cell r="GE376">
            <v>1</v>
          </cell>
          <cell r="GF376">
            <v>1</v>
          </cell>
        </row>
        <row r="377">
          <cell r="BJ377">
            <v>5.6</v>
          </cell>
          <cell r="BM377">
            <v>49.260172808287948</v>
          </cell>
          <cell r="BN377">
            <v>0</v>
          </cell>
          <cell r="BP377">
            <v>152</v>
          </cell>
          <cell r="BR377">
            <v>226</v>
          </cell>
          <cell r="BV377">
            <v>270</v>
          </cell>
          <cell r="CZ377">
            <v>25.786799999999999</v>
          </cell>
          <cell r="DU377">
            <v>2.2324156961467671E-2</v>
          </cell>
          <cell r="EJ377">
            <v>270</v>
          </cell>
          <cell r="EK377">
            <v>2.2324156961467671E-2</v>
          </cell>
          <cell r="EQ377">
            <v>195.70836728986478</v>
          </cell>
          <cell r="EV377">
            <v>2.2324156961467671E-2</v>
          </cell>
          <cell r="EW377">
            <v>8.5928936026163019</v>
          </cell>
          <cell r="EX377">
            <v>6.6177431721792024</v>
          </cell>
          <cell r="EY377">
            <v>0.14773553730640948</v>
          </cell>
          <cell r="FA377">
            <v>6.5402224729987832</v>
          </cell>
          <cell r="FB377">
            <v>8.6931974108696188</v>
          </cell>
          <cell r="FC377">
            <v>0.78178322565531688</v>
          </cell>
          <cell r="FZ377">
            <v>1</v>
          </cell>
          <cell r="GB377">
            <v>0</v>
          </cell>
          <cell r="GC377">
            <v>1</v>
          </cell>
          <cell r="GD377">
            <v>1</v>
          </cell>
          <cell r="GE377">
            <v>1</v>
          </cell>
          <cell r="GF377">
            <v>1</v>
          </cell>
        </row>
        <row r="378">
          <cell r="BJ378">
            <v>5.6</v>
          </cell>
          <cell r="BM378">
            <v>49.260172808287948</v>
          </cell>
          <cell r="BN378">
            <v>0</v>
          </cell>
          <cell r="BP378">
            <v>152</v>
          </cell>
          <cell r="BR378">
            <v>226</v>
          </cell>
          <cell r="BV378">
            <v>270</v>
          </cell>
          <cell r="CZ378">
            <v>25.581599999999998</v>
          </cell>
          <cell r="DU378">
            <v>2.2503227739233453E-2</v>
          </cell>
          <cell r="EJ378">
            <v>270</v>
          </cell>
          <cell r="EK378">
            <v>2.2503227739233453E-2</v>
          </cell>
          <cell r="EQ378">
            <v>237.20780912075537</v>
          </cell>
          <cell r="EV378">
            <v>2.2503227739233453E-2</v>
          </cell>
          <cell r="EW378">
            <v>8.6275500428538461</v>
          </cell>
          <cell r="EX378">
            <v>6.5907563745951432</v>
          </cell>
          <cell r="EY378">
            <v>0.14831329167131913</v>
          </cell>
          <cell r="FA378">
            <v>5.5405483707235605</v>
          </cell>
          <cell r="FB378">
            <v>10.231029290892254</v>
          </cell>
          <cell r="FC378">
            <v>0.570640021936484</v>
          </cell>
          <cell r="FZ378">
            <v>1</v>
          </cell>
          <cell r="GB378">
            <v>0</v>
          </cell>
          <cell r="GC378">
            <v>1</v>
          </cell>
          <cell r="GD378">
            <v>1</v>
          </cell>
          <cell r="GE378">
            <v>1</v>
          </cell>
          <cell r="GF378">
            <v>1</v>
          </cell>
        </row>
        <row r="379">
          <cell r="BJ379">
            <v>6.3</v>
          </cell>
          <cell r="BM379">
            <v>62.344906210489441</v>
          </cell>
          <cell r="BN379">
            <v>0</v>
          </cell>
          <cell r="BP379">
            <v>102</v>
          </cell>
          <cell r="BR379">
            <v>222.5</v>
          </cell>
          <cell r="BV379">
            <v>280</v>
          </cell>
          <cell r="CZ379">
            <v>18.346399999999999</v>
          </cell>
          <cell r="DU379">
            <v>6.1371168111534154E-2</v>
          </cell>
          <cell r="EJ379">
            <v>280</v>
          </cell>
          <cell r="EK379">
            <v>6.1371168111534154E-2</v>
          </cell>
          <cell r="EQ379">
            <v>214.7120048978262</v>
          </cell>
          <cell r="EV379">
            <v>6.1371168111534154E-2</v>
          </cell>
          <cell r="EW379">
            <v>14.343347013815988</v>
          </cell>
          <cell r="EX379">
            <v>3.9107922912272488</v>
          </cell>
          <cell r="EY379">
            <v>0.24000989115419932</v>
          </cell>
          <cell r="FA379">
            <v>4.871221391751428</v>
          </cell>
          <cell r="FB379">
            <v>11.600923804691609</v>
          </cell>
          <cell r="FC379">
            <v>1.2141081679139285</v>
          </cell>
          <cell r="FZ379">
            <v>1</v>
          </cell>
          <cell r="GB379">
            <v>1</v>
          </cell>
          <cell r="GC379">
            <v>1</v>
          </cell>
          <cell r="GD379">
            <v>0</v>
          </cell>
          <cell r="GE379">
            <v>1</v>
          </cell>
          <cell r="GF379">
            <v>0</v>
          </cell>
        </row>
        <row r="380">
          <cell r="BJ380">
            <v>9.5</v>
          </cell>
          <cell r="BM380">
            <v>141.7643684932394</v>
          </cell>
          <cell r="BN380">
            <v>0</v>
          </cell>
          <cell r="BP380">
            <v>114</v>
          </cell>
          <cell r="BR380">
            <v>206.5</v>
          </cell>
          <cell r="BV380">
            <v>270</v>
          </cell>
          <cell r="CZ380">
            <v>24.190799999999999</v>
          </cell>
          <cell r="DU380">
            <v>9.1312909641488638E-2</v>
          </cell>
          <cell r="EJ380">
            <v>270</v>
          </cell>
          <cell r="EK380">
            <v>9.1312909641488638E-2</v>
          </cell>
          <cell r="EQ380">
            <v>223.2133166052468</v>
          </cell>
          <cell r="EV380">
            <v>9.1312909641488638E-2</v>
          </cell>
          <cell r="EW380">
            <v>17.588601765358714</v>
          </cell>
          <cell r="EX380">
            <v>3.1545766787147613</v>
          </cell>
          <cell r="EY380">
            <v>0.28805357522062836</v>
          </cell>
          <cell r="FA380">
            <v>2.7886896524897415</v>
          </cell>
          <cell r="FB380">
            <v>19.727394728708482</v>
          </cell>
          <cell r="FC380">
            <v>0.64114738415568984</v>
          </cell>
          <cell r="FZ380">
            <v>1</v>
          </cell>
          <cell r="GB380">
            <v>1</v>
          </cell>
          <cell r="GC380">
            <v>1</v>
          </cell>
          <cell r="GD380">
            <v>0</v>
          </cell>
          <cell r="GE380">
            <v>1</v>
          </cell>
          <cell r="GF380">
            <v>0</v>
          </cell>
        </row>
        <row r="381">
          <cell r="BJ381">
            <v>9.5</v>
          </cell>
          <cell r="BM381">
            <v>141.7643684932394</v>
          </cell>
          <cell r="BN381">
            <v>0</v>
          </cell>
          <cell r="BP381">
            <v>114</v>
          </cell>
          <cell r="BR381">
            <v>206.5</v>
          </cell>
          <cell r="BV381">
            <v>270</v>
          </cell>
          <cell r="CZ381">
            <v>22.959600000000002</v>
          </cell>
          <cell r="DU381">
            <v>9.6209530416702507E-2</v>
          </cell>
          <cell r="EJ381">
            <v>270</v>
          </cell>
          <cell r="EK381">
            <v>9.6209530416702507E-2</v>
          </cell>
          <cell r="EQ381">
            <v>221.78797448499711</v>
          </cell>
          <cell r="EV381">
            <v>9.6209530416702507E-2</v>
          </cell>
          <cell r="EW381">
            <v>18.069874245426131</v>
          </cell>
          <cell r="EX381">
            <v>3.0649601430756066</v>
          </cell>
          <cell r="EY381">
            <v>0.29487837611121342</v>
          </cell>
          <cell r="FA381">
            <v>3.1960455625909772</v>
          </cell>
          <cell r="FB381">
            <v>17.374205057221602</v>
          </cell>
          <cell r="FC381">
            <v>0.86316937371514046</v>
          </cell>
          <cell r="FZ381">
            <v>1</v>
          </cell>
          <cell r="GB381">
            <v>1</v>
          </cell>
          <cell r="GC381">
            <v>1</v>
          </cell>
          <cell r="GD381">
            <v>0</v>
          </cell>
          <cell r="GE381">
            <v>1</v>
          </cell>
          <cell r="GF381">
            <v>0</v>
          </cell>
        </row>
        <row r="382">
          <cell r="BJ382">
            <v>8</v>
          </cell>
          <cell r="BM382">
            <v>99.4</v>
          </cell>
          <cell r="BN382" t="str">
            <v>r.</v>
          </cell>
          <cell r="BP382">
            <v>108</v>
          </cell>
          <cell r="BR382">
            <v>539</v>
          </cell>
          <cell r="BV382">
            <v>515</v>
          </cell>
          <cell r="BZ382">
            <v>539</v>
          </cell>
          <cell r="CZ382">
            <v>46.24</v>
          </cell>
          <cell r="DU382">
            <v>0.13312551699229899</v>
          </cell>
          <cell r="EJ382">
            <v>515</v>
          </cell>
          <cell r="EK382">
            <v>0.13312551699229899</v>
          </cell>
          <cell r="EQ382">
            <v>536.32482724205033</v>
          </cell>
          <cell r="EV382">
            <v>0.13312551699229899</v>
          </cell>
          <cell r="EW382">
            <v>21.399194590868831</v>
          </cell>
          <cell r="EX382">
            <v>2.5518048356559206</v>
          </cell>
          <cell r="EY382">
            <v>0.339710338010143</v>
          </cell>
          <cell r="FA382">
            <v>2.0848658232820099</v>
          </cell>
          <cell r="FB382">
            <v>25.624573581557748</v>
          </cell>
          <cell r="FC382">
            <v>0.56942208721392962</v>
          </cell>
          <cell r="FZ382">
            <v>1</v>
          </cell>
          <cell r="GB382">
            <v>1</v>
          </cell>
          <cell r="GC382">
            <v>1</v>
          </cell>
          <cell r="GD382">
            <v>1</v>
          </cell>
          <cell r="GE382">
            <v>1</v>
          </cell>
          <cell r="GF382">
            <v>1</v>
          </cell>
        </row>
        <row r="383">
          <cell r="BJ383">
            <v>10</v>
          </cell>
          <cell r="BM383">
            <v>156.80000000000001</v>
          </cell>
          <cell r="BN383" t="str">
            <v>r.</v>
          </cell>
          <cell r="BP383">
            <v>126</v>
          </cell>
          <cell r="BR383">
            <v>525</v>
          </cell>
          <cell r="BV383">
            <v>549</v>
          </cell>
          <cell r="BZ383">
            <v>630</v>
          </cell>
          <cell r="CZ383">
            <v>46.24</v>
          </cell>
          <cell r="DU383">
            <v>0.1918842403271469</v>
          </cell>
          <cell r="EJ383">
            <v>549</v>
          </cell>
          <cell r="EK383">
            <v>0.1918842403271469</v>
          </cell>
          <cell r="EQ383">
            <v>525.86111583559671</v>
          </cell>
          <cell r="EV383">
            <v>0.1918842403271469</v>
          </cell>
          <cell r="EW383">
            <v>25.979270359291153</v>
          </cell>
          <cell r="EX383">
            <v>2.0521879570600863</v>
          </cell>
          <cell r="EY383">
            <v>0.3937825271489942</v>
          </cell>
          <cell r="FA383">
            <v>1.8788186240195579</v>
          </cell>
          <cell r="FB383">
            <v>28.024111655633497</v>
          </cell>
          <cell r="FC383">
            <v>0.69538225791689823</v>
          </cell>
          <cell r="FZ383">
            <v>1</v>
          </cell>
          <cell r="GB383">
            <v>1</v>
          </cell>
          <cell r="GC383">
            <v>1</v>
          </cell>
          <cell r="GD383">
            <v>1</v>
          </cell>
          <cell r="GE383">
            <v>1</v>
          </cell>
          <cell r="GF383">
            <v>1</v>
          </cell>
        </row>
        <row r="384">
          <cell r="BJ384">
            <v>6</v>
          </cell>
          <cell r="BM384">
            <v>56.548667764616276</v>
          </cell>
          <cell r="BN384" t="str">
            <v>r.</v>
          </cell>
          <cell r="BP384">
            <v>215.7</v>
          </cell>
          <cell r="BR384">
            <v>528.38</v>
          </cell>
          <cell r="BV384">
            <v>406.67</v>
          </cell>
          <cell r="BZ384">
            <v>518.69000000000005</v>
          </cell>
          <cell r="CZ384">
            <v>91.284284</v>
          </cell>
          <cell r="DU384">
            <v>3.2807138872294576E-3</v>
          </cell>
          <cell r="EJ384">
            <v>406.67</v>
          </cell>
          <cell r="EK384">
            <v>3.2807138872294576E-3</v>
          </cell>
          <cell r="EQ384">
            <v>523.97444125081154</v>
          </cell>
          <cell r="EV384">
            <v>3.2807138872294576E-3</v>
          </cell>
          <cell r="EW384">
            <v>3.2835570249870911</v>
          </cell>
          <cell r="EX384">
            <v>17.430195266700558</v>
          </cell>
          <cell r="EY384">
            <v>5.718348366858568E-2</v>
          </cell>
          <cell r="FA384">
            <v>5.3291060518819462</v>
          </cell>
          <cell r="FB384">
            <v>10.627887422719771</v>
          </cell>
          <cell r="FC384">
            <v>7.7160740591812479E-2</v>
          </cell>
          <cell r="FZ384">
            <v>1</v>
          </cell>
          <cell r="GB384">
            <v>0</v>
          </cell>
          <cell r="GC384">
            <v>1</v>
          </cell>
          <cell r="GD384">
            <v>1</v>
          </cell>
          <cell r="GE384">
            <v>0</v>
          </cell>
          <cell r="GF384">
            <v>0</v>
          </cell>
        </row>
        <row r="385">
          <cell r="BJ385">
            <v>12.7</v>
          </cell>
          <cell r="BM385">
            <v>253.35373954874885</v>
          </cell>
          <cell r="BN385" t="str">
            <v>r.</v>
          </cell>
          <cell r="BP385">
            <v>164.97</v>
          </cell>
          <cell r="BR385">
            <v>494.88</v>
          </cell>
          <cell r="BV385">
            <v>448.17500000000001</v>
          </cell>
          <cell r="BZ385">
            <v>658.62</v>
          </cell>
          <cell r="CZ385">
            <v>91.284284</v>
          </cell>
          <cell r="DU385">
            <v>2.1179902681525083E-2</v>
          </cell>
          <cell r="EJ385">
            <v>448.17500000000001</v>
          </cell>
          <cell r="EK385">
            <v>2.1179902681525083E-2</v>
          </cell>
          <cell r="EQ385">
            <v>498.78434659849665</v>
          </cell>
          <cell r="EV385">
            <v>2.1179902681525083E-2</v>
          </cell>
          <cell r="EW385">
            <v>8.3681549167501075</v>
          </cell>
          <cell r="EX385">
            <v>6.7981298986171437</v>
          </cell>
          <cell r="EY385">
            <v>0.14398372966907708</v>
          </cell>
          <cell r="FA385">
            <v>3.1997590351086429</v>
          </cell>
          <cell r="FB385">
            <v>17.355253036482647</v>
          </cell>
          <cell r="FC385">
            <v>0.19042355539780997</v>
          </cell>
          <cell r="FZ385">
            <v>1</v>
          </cell>
          <cell r="GB385">
            <v>0</v>
          </cell>
          <cell r="GC385">
            <v>1</v>
          </cell>
          <cell r="GD385">
            <v>1</v>
          </cell>
          <cell r="GE385">
            <v>1</v>
          </cell>
          <cell r="GF385">
            <v>1</v>
          </cell>
        </row>
        <row r="386">
          <cell r="BJ386">
            <v>16</v>
          </cell>
          <cell r="BM386">
            <v>402.12385965949352</v>
          </cell>
          <cell r="BN386" t="str">
            <v>r.</v>
          </cell>
          <cell r="BP386">
            <v>126.9</v>
          </cell>
          <cell r="BR386">
            <v>478.38</v>
          </cell>
          <cell r="BV386">
            <v>457.83</v>
          </cell>
          <cell r="BZ386">
            <v>738.07</v>
          </cell>
          <cell r="CZ386">
            <v>91.284284</v>
          </cell>
          <cell r="DU386">
            <v>4.4643317067577633E-2</v>
          </cell>
          <cell r="EJ386">
            <v>457.83</v>
          </cell>
          <cell r="EK386">
            <v>4.4643317067577633E-2</v>
          </cell>
          <cell r="EQ386">
            <v>468.9865198977451</v>
          </cell>
          <cell r="EV386">
            <v>4.4643317067577633E-2</v>
          </cell>
          <cell r="EW386">
            <v>12.197939854181625</v>
          </cell>
          <cell r="EX386">
            <v>4.6259884604601709</v>
          </cell>
          <cell r="EY386">
            <v>0.20651946959127873</v>
          </cell>
          <cell r="FA386">
            <v>2.4363692538061041</v>
          </cell>
          <cell r="FB386">
            <v>22.31554217142352</v>
          </cell>
          <cell r="FC386">
            <v>0.24771309273783979</v>
          </cell>
          <cell r="FZ386">
            <v>1</v>
          </cell>
          <cell r="GB386">
            <v>1</v>
          </cell>
          <cell r="GC386">
            <v>1</v>
          </cell>
          <cell r="GD386">
            <v>1</v>
          </cell>
          <cell r="GE386">
            <v>1</v>
          </cell>
          <cell r="GF386">
            <v>1</v>
          </cell>
        </row>
        <row r="387">
          <cell r="BJ387">
            <v>16</v>
          </cell>
          <cell r="BM387">
            <v>402.12385965949352</v>
          </cell>
          <cell r="BN387" t="str">
            <v>r.</v>
          </cell>
          <cell r="BP387">
            <v>88.83</v>
          </cell>
          <cell r="BR387">
            <v>478.38</v>
          </cell>
          <cell r="BV387">
            <v>457.83</v>
          </cell>
          <cell r="BZ387">
            <v>738.07</v>
          </cell>
          <cell r="CZ387">
            <v>91.284284</v>
          </cell>
          <cell r="DU387">
            <v>6.3776167239396622E-2</v>
          </cell>
          <cell r="EJ387">
            <v>457.83</v>
          </cell>
          <cell r="EK387">
            <v>6.3776167239396622E-2</v>
          </cell>
          <cell r="EQ387">
            <v>439.18869319699343</v>
          </cell>
          <cell r="EV387">
            <v>6.3776167239396622E-2</v>
          </cell>
          <cell r="EW387">
            <v>14.627834015565732</v>
          </cell>
          <cell r="EX387">
            <v>3.8314277319806207</v>
          </cell>
          <cell r="EY387">
            <v>0.24435377580045817</v>
          </cell>
          <cell r="FA387">
            <v>2.1338344976576571</v>
          </cell>
          <cell r="FB387">
            <v>25.109663115921879</v>
          </cell>
          <cell r="FC387">
            <v>0.28333198340378607</v>
          </cell>
          <cell r="FZ387">
            <v>1</v>
          </cell>
          <cell r="GB387">
            <v>1</v>
          </cell>
          <cell r="GC387">
            <v>1</v>
          </cell>
          <cell r="GD387">
            <v>1</v>
          </cell>
          <cell r="GE387">
            <v>1</v>
          </cell>
          <cell r="GF387">
            <v>1</v>
          </cell>
        </row>
        <row r="388">
          <cell r="BJ388">
            <v>16</v>
          </cell>
          <cell r="BM388">
            <v>402.12385965949352</v>
          </cell>
          <cell r="BN388" t="str">
            <v>r.</v>
          </cell>
          <cell r="BP388">
            <v>63.45</v>
          </cell>
          <cell r="BR388">
            <v>478.38</v>
          </cell>
          <cell r="BV388">
            <v>457.83</v>
          </cell>
          <cell r="BZ388">
            <v>738.07</v>
          </cell>
          <cell r="CZ388">
            <v>91.284284</v>
          </cell>
          <cell r="DU388">
            <v>8.9286634135155266E-2</v>
          </cell>
          <cell r="EJ388">
            <v>457.83</v>
          </cell>
          <cell r="EK388">
            <v>8.9286634135155266E-2</v>
          </cell>
          <cell r="EQ388">
            <v>399.45822164893116</v>
          </cell>
          <cell r="EV388">
            <v>8.9286634135155266E-2</v>
          </cell>
          <cell r="EW388">
            <v>17.386064425266653</v>
          </cell>
          <cell r="EX388">
            <v>3.1937258207475052</v>
          </cell>
          <cell r="EY388">
            <v>0.28515702888508099</v>
          </cell>
          <cell r="FA388">
            <v>1.9315745340755146</v>
          </cell>
          <cell r="FB388">
            <v>27.371160895437999</v>
          </cell>
          <cell r="FC388">
            <v>0.33793063719508248</v>
          </cell>
          <cell r="FZ388">
            <v>1</v>
          </cell>
          <cell r="GB388">
            <v>1</v>
          </cell>
          <cell r="GC388">
            <v>1</v>
          </cell>
          <cell r="GD388">
            <v>1</v>
          </cell>
          <cell r="GE388">
            <v>1</v>
          </cell>
          <cell r="GF388">
            <v>1</v>
          </cell>
        </row>
        <row r="389">
          <cell r="BJ389">
            <v>10</v>
          </cell>
          <cell r="BM389">
            <v>157.07963267948966</v>
          </cell>
          <cell r="BN389" t="str">
            <v>r.</v>
          </cell>
          <cell r="BP389">
            <v>380.71</v>
          </cell>
          <cell r="BR389">
            <v>711.42</v>
          </cell>
          <cell r="BV389">
            <v>445.07</v>
          </cell>
          <cell r="BZ389">
            <v>576.83000000000004</v>
          </cell>
          <cell r="CZ389">
            <v>55.022099999999995</v>
          </cell>
          <cell r="DU389">
            <v>7.3029874150507225E-3</v>
          </cell>
          <cell r="EJ389">
            <v>445.07</v>
          </cell>
          <cell r="EK389">
            <v>7.3029874150507225E-3</v>
          </cell>
          <cell r="EQ389">
            <v>699.21942583910482</v>
          </cell>
          <cell r="EV389">
            <v>7.3029874150507225E-3</v>
          </cell>
          <cell r="EW389">
            <v>4.9023344603229999</v>
          </cell>
          <cell r="EX389">
            <v>11.658913532447119</v>
          </cell>
          <cell r="EY389">
            <v>8.5144898800625882E-2</v>
          </cell>
          <cell r="FA389">
            <v>5.1798782045943357</v>
          </cell>
          <cell r="FB389">
            <v>10.926797096590045</v>
          </cell>
          <cell r="FC389">
            <v>0.16260036170122405</v>
          </cell>
          <cell r="FZ389">
            <v>1</v>
          </cell>
          <cell r="GB389">
            <v>0</v>
          </cell>
          <cell r="GC389">
            <v>1</v>
          </cell>
          <cell r="GD389">
            <v>1</v>
          </cell>
          <cell r="GE389">
            <v>0</v>
          </cell>
          <cell r="GF389">
            <v>0</v>
          </cell>
        </row>
        <row r="390">
          <cell r="BJ390">
            <v>10</v>
          </cell>
          <cell r="BM390">
            <v>157.07963267948966</v>
          </cell>
          <cell r="BN390" t="str">
            <v>r.</v>
          </cell>
          <cell r="BP390">
            <v>196.7</v>
          </cell>
          <cell r="BR390">
            <v>711.42</v>
          </cell>
          <cell r="BV390">
            <v>445.07</v>
          </cell>
          <cell r="BZ390">
            <v>576.83000000000004</v>
          </cell>
          <cell r="CZ390">
            <v>55.022099999999995</v>
          </cell>
          <cell r="DU390">
            <v>1.4134826328337371E-2</v>
          </cell>
          <cell r="EJ390">
            <v>445.07</v>
          </cell>
          <cell r="EK390">
            <v>1.4134826328337371E-2</v>
          </cell>
          <cell r="EQ390">
            <v>693.1950276201577</v>
          </cell>
          <cell r="EV390">
            <v>1.4134826328337371E-2</v>
          </cell>
          <cell r="EW390">
            <v>6.8280442640207557</v>
          </cell>
          <cell r="EX390">
            <v>8.3514815160335818</v>
          </cell>
          <cell r="EY390">
            <v>0.11804674081345437</v>
          </cell>
          <cell r="FA390">
            <v>3.1942981860302795</v>
          </cell>
          <cell r="FB390">
            <v>17.383136826943321</v>
          </cell>
          <cell r="FC390">
            <v>0.12668808392157227</v>
          </cell>
          <cell r="FZ390">
            <v>1</v>
          </cell>
          <cell r="GB390">
            <v>0</v>
          </cell>
          <cell r="GC390">
            <v>1</v>
          </cell>
          <cell r="GD390">
            <v>1</v>
          </cell>
          <cell r="GE390">
            <v>1</v>
          </cell>
          <cell r="GF390">
            <v>1</v>
          </cell>
        </row>
        <row r="391">
          <cell r="BJ391">
            <v>10</v>
          </cell>
          <cell r="BM391">
            <v>157.07963267948966</v>
          </cell>
          <cell r="BN391" t="str">
            <v>r.</v>
          </cell>
          <cell r="BP391">
            <v>380.71</v>
          </cell>
          <cell r="BR391">
            <v>711.42</v>
          </cell>
          <cell r="BV391">
            <v>445.07</v>
          </cell>
          <cell r="BZ391">
            <v>576.83000000000004</v>
          </cell>
          <cell r="CZ391">
            <v>95.214433999999997</v>
          </cell>
          <cell r="DU391">
            <v>4.2202183741349795E-3</v>
          </cell>
          <cell r="EJ391">
            <v>445.07</v>
          </cell>
          <cell r="EK391">
            <v>4.2202183741349795E-3</v>
          </cell>
          <cell r="EQ391">
            <v>706.87209425164076</v>
          </cell>
          <cell r="EV391">
            <v>4.2202183741349795E-3</v>
          </cell>
          <cell r="EW391">
            <v>3.7247406422209846</v>
          </cell>
          <cell r="EX391">
            <v>15.360812573486779</v>
          </cell>
          <cell r="EY391">
            <v>6.4825983464272527E-2</v>
          </cell>
          <cell r="FA391">
            <v>3.7286413409165546</v>
          </cell>
          <cell r="FB391">
            <v>15.013097001250568</v>
          </cell>
          <cell r="FC391">
            <v>5.0314342360222968E-2</v>
          </cell>
          <cell r="FZ391">
            <v>1</v>
          </cell>
          <cell r="GB391">
            <v>0</v>
          </cell>
          <cell r="GC391">
            <v>1</v>
          </cell>
          <cell r="GD391">
            <v>1</v>
          </cell>
          <cell r="GE391">
            <v>0</v>
          </cell>
          <cell r="GF391">
            <v>0</v>
          </cell>
        </row>
        <row r="392">
          <cell r="BJ392">
            <v>10</v>
          </cell>
          <cell r="BM392">
            <v>157.07963267948966</v>
          </cell>
          <cell r="BN392" t="str">
            <v>r.</v>
          </cell>
          <cell r="BP392">
            <v>196.7</v>
          </cell>
          <cell r="BR392">
            <v>711.42</v>
          </cell>
          <cell r="BV392">
            <v>445.07</v>
          </cell>
          <cell r="BZ392">
            <v>576.83000000000004</v>
          </cell>
          <cell r="CZ392">
            <v>95.214433999999997</v>
          </cell>
          <cell r="DU392">
            <v>8.1681715161002963E-3</v>
          </cell>
          <cell r="EJ392">
            <v>445.07</v>
          </cell>
          <cell r="EK392">
            <v>8.1681715161002963E-3</v>
          </cell>
          <cell r="EQ392">
            <v>693.23511781455102</v>
          </cell>
          <cell r="EV392">
            <v>8.1681715161002963E-3</v>
          </cell>
          <cell r="EW392">
            <v>5.1853499006865924</v>
          </cell>
          <cell r="EX392">
            <v>11.019365700462394</v>
          </cell>
          <cell r="EY392">
            <v>9.000806904000952E-2</v>
          </cell>
          <cell r="FA392">
            <v>3.0386693086671079</v>
          </cell>
          <cell r="FB392">
            <v>18.215931854162793</v>
          </cell>
          <cell r="FC392">
            <v>6.6871259542032366E-2</v>
          </cell>
          <cell r="FZ392">
            <v>1</v>
          </cell>
          <cell r="GB392">
            <v>0</v>
          </cell>
          <cell r="GC392">
            <v>1</v>
          </cell>
          <cell r="GD392">
            <v>1</v>
          </cell>
          <cell r="GE392">
            <v>1</v>
          </cell>
          <cell r="GF392">
            <v>1</v>
          </cell>
        </row>
        <row r="393">
          <cell r="BJ393">
            <v>10</v>
          </cell>
          <cell r="BM393">
            <v>157.07963267948966</v>
          </cell>
          <cell r="BN393" t="str">
            <v>r.</v>
          </cell>
          <cell r="BP393">
            <v>133.25</v>
          </cell>
          <cell r="BR393">
            <v>711.42</v>
          </cell>
          <cell r="BV393">
            <v>445.07</v>
          </cell>
          <cell r="BZ393">
            <v>576.83000000000004</v>
          </cell>
          <cell r="CZ393">
            <v>95.214433999999997</v>
          </cell>
          <cell r="DU393">
            <v>1.2057631048532295E-2</v>
          </cell>
          <cell r="EJ393">
            <v>445.07</v>
          </cell>
          <cell r="EK393">
            <v>1.2057631048532295E-2</v>
          </cell>
          <cell r="EQ393">
            <v>678.53463465478296</v>
          </cell>
          <cell r="EV393">
            <v>1.2057631048532295E-2</v>
          </cell>
          <cell r="EW393">
            <v>6.3042042091301136</v>
          </cell>
          <cell r="EX393">
            <v>9.0517970936033141</v>
          </cell>
          <cell r="EY393">
            <v>0.10914322968084571</v>
          </cell>
          <cell r="FA393">
            <v>3.2867750231927135</v>
          </cell>
          <cell r="FB393">
            <v>16.922362313961994</v>
          </cell>
          <cell r="FC393">
            <v>0.11385191485317772</v>
          </cell>
          <cell r="FZ393">
            <v>1</v>
          </cell>
          <cell r="GB393">
            <v>0</v>
          </cell>
          <cell r="GC393">
            <v>1</v>
          </cell>
          <cell r="GD393">
            <v>1</v>
          </cell>
          <cell r="GE393">
            <v>1</v>
          </cell>
          <cell r="GF393">
            <v>1</v>
          </cell>
        </row>
        <row r="394">
          <cell r="BJ394">
            <v>4</v>
          </cell>
          <cell r="BM394">
            <v>25.132741228718345</v>
          </cell>
          <cell r="BN394">
            <v>0</v>
          </cell>
          <cell r="BP394">
            <v>150</v>
          </cell>
          <cell r="BR394">
            <v>215</v>
          </cell>
          <cell r="BV394">
            <v>820</v>
          </cell>
          <cell r="CZ394">
            <v>30.703999999999997</v>
          </cell>
          <cell r="DU394">
            <v>2.4859648890660942E-2</v>
          </cell>
          <cell r="EJ394">
            <v>820</v>
          </cell>
          <cell r="EK394">
            <v>2.4859648890660942E-2</v>
          </cell>
          <cell r="EQ394">
            <v>195.11109139487596</v>
          </cell>
          <cell r="EV394">
            <v>2.4859648890660942E-2</v>
          </cell>
          <cell r="EW394">
            <v>9.0716473546089276</v>
          </cell>
          <cell r="EX394">
            <v>6.2630527382987404</v>
          </cell>
          <cell r="EY394">
            <v>0.15569729205779925</v>
          </cell>
          <cell r="FA394">
            <v>4.2787706354187343</v>
          </cell>
          <cell r="FB394">
            <v>13.154595804510473</v>
          </cell>
          <cell r="FC394">
            <v>0.38398965731650553</v>
          </cell>
          <cell r="FZ394">
            <v>1</v>
          </cell>
          <cell r="GB394">
            <v>0</v>
          </cell>
          <cell r="GC394">
            <v>0</v>
          </cell>
          <cell r="GD394">
            <v>0</v>
          </cell>
          <cell r="GE394">
            <v>1</v>
          </cell>
          <cell r="GF394">
            <v>0</v>
          </cell>
        </row>
        <row r="395">
          <cell r="BJ395">
            <v>4</v>
          </cell>
          <cell r="BM395">
            <v>25.132741228718345</v>
          </cell>
          <cell r="BN395">
            <v>0</v>
          </cell>
          <cell r="BP395">
            <v>150</v>
          </cell>
          <cell r="BR395">
            <v>215</v>
          </cell>
          <cell r="BV395">
            <v>820</v>
          </cell>
          <cell r="CZ395">
            <v>57.228000000000002</v>
          </cell>
          <cell r="DU395">
            <v>1.3337713349039866E-2</v>
          </cell>
          <cell r="EJ395">
            <v>820</v>
          </cell>
          <cell r="EK395">
            <v>1.3337713349039866E-2</v>
          </cell>
          <cell r="EQ395">
            <v>209.62288799796582</v>
          </cell>
          <cell r="EV395">
            <v>1.3337713349039866E-2</v>
          </cell>
          <cell r="EW395">
            <v>6.6318316694937547</v>
          </cell>
          <cell r="EX395">
            <v>8.6008935885733262</v>
          </cell>
          <cell r="EY395">
            <v>0.11471625322998585</v>
          </cell>
          <cell r="FA395">
            <v>4.2568595085397023</v>
          </cell>
          <cell r="FB395">
            <v>13.219933909681393</v>
          </cell>
          <cell r="FC395">
            <v>0.20402276371347874</v>
          </cell>
          <cell r="FZ395">
            <v>1</v>
          </cell>
          <cell r="GB395">
            <v>0</v>
          </cell>
          <cell r="GC395">
            <v>0</v>
          </cell>
          <cell r="GD395">
            <v>1</v>
          </cell>
          <cell r="GE395">
            <v>1</v>
          </cell>
          <cell r="GF395">
            <v>1</v>
          </cell>
        </row>
        <row r="396">
          <cell r="BJ396">
            <v>4</v>
          </cell>
          <cell r="BM396">
            <v>25.132741228718345</v>
          </cell>
          <cell r="BN396">
            <v>0</v>
          </cell>
          <cell r="BP396">
            <v>150</v>
          </cell>
          <cell r="BR396">
            <v>215</v>
          </cell>
          <cell r="BV396">
            <v>820</v>
          </cell>
          <cell r="CZ396">
            <v>29.64</v>
          </cell>
          <cell r="DU396">
            <v>2.5752046543146206E-2</v>
          </cell>
          <cell r="EJ396">
            <v>820</v>
          </cell>
          <cell r="EK396">
            <v>2.5752046543146206E-2</v>
          </cell>
          <cell r="EQ396">
            <v>193.93725505610917</v>
          </cell>
          <cell r="EV396">
            <v>2.5752046543146206E-2</v>
          </cell>
          <cell r="EW396">
            <v>9.2344355951506003</v>
          </cell>
          <cell r="EX396">
            <v>6.1507613521039115</v>
          </cell>
          <cell r="EY396">
            <v>0.15839469261516481</v>
          </cell>
          <cell r="FA396">
            <v>7.1043919996797751</v>
          </cell>
          <cell r="FB396">
            <v>8.0122012140786314</v>
          </cell>
          <cell r="FC396">
            <v>1.0604154174798628</v>
          </cell>
          <cell r="FZ396">
            <v>1</v>
          </cell>
          <cell r="GB396">
            <v>0</v>
          </cell>
          <cell r="GC396">
            <v>0</v>
          </cell>
          <cell r="GD396">
            <v>0</v>
          </cell>
          <cell r="GE396">
            <v>1</v>
          </cell>
          <cell r="GF396">
            <v>0</v>
          </cell>
        </row>
        <row r="397">
          <cell r="BJ397">
            <v>4</v>
          </cell>
          <cell r="BM397">
            <v>25.132741228718345</v>
          </cell>
          <cell r="BN397">
            <v>0</v>
          </cell>
          <cell r="BP397">
            <v>150</v>
          </cell>
          <cell r="BR397">
            <v>212</v>
          </cell>
          <cell r="BV397">
            <v>820</v>
          </cell>
          <cell r="CZ397">
            <v>57.379999999999995</v>
          </cell>
          <cell r="DU397">
            <v>1.3302381658049034E-2</v>
          </cell>
          <cell r="EJ397">
            <v>820</v>
          </cell>
          <cell r="EK397">
            <v>1.3302381658049034E-2</v>
          </cell>
          <cell r="EQ397">
            <v>206.66313763736466</v>
          </cell>
          <cell r="EV397">
            <v>1.3302381658049034E-2</v>
          </cell>
          <cell r="EW397">
            <v>6.6230025759972193</v>
          </cell>
          <cell r="EX397">
            <v>8.6124623826332378</v>
          </cell>
          <cell r="EY397">
            <v>0.11456626162937766</v>
          </cell>
          <cell r="FA397">
            <v>7.0789783756764137</v>
          </cell>
          <cell r="FB397">
            <v>8.0405896157023626</v>
          </cell>
          <cell r="FC397">
            <v>0.54392837165346819</v>
          </cell>
          <cell r="FZ397">
            <v>1</v>
          </cell>
          <cell r="GB397">
            <v>0</v>
          </cell>
          <cell r="GC397">
            <v>0</v>
          </cell>
          <cell r="GD397">
            <v>1</v>
          </cell>
          <cell r="GE397">
            <v>1</v>
          </cell>
          <cell r="GF397">
            <v>1</v>
          </cell>
        </row>
        <row r="398">
          <cell r="BJ398">
            <v>4</v>
          </cell>
          <cell r="BM398">
            <v>25.132741228718345</v>
          </cell>
          <cell r="BN398">
            <v>0</v>
          </cell>
          <cell r="BP398">
            <v>100</v>
          </cell>
          <cell r="BR398">
            <v>215</v>
          </cell>
          <cell r="BV398">
            <v>820</v>
          </cell>
          <cell r="CZ398">
            <v>30.552</v>
          </cell>
          <cell r="DU398">
            <v>3.7474993103832156E-2</v>
          </cell>
          <cell r="EJ398">
            <v>820</v>
          </cell>
          <cell r="EK398">
            <v>3.7474993103832156E-2</v>
          </cell>
          <cell r="EQ398">
            <v>194.94859869292173</v>
          </cell>
          <cell r="EV398">
            <v>3.7474993103832156E-2</v>
          </cell>
          <cell r="EW398">
            <v>11.162051073389682</v>
          </cell>
          <cell r="EX398">
            <v>5.0679839405399241</v>
          </cell>
          <cell r="EY398">
            <v>0.18992266322206577</v>
          </cell>
          <cell r="FA398">
            <v>4.9556135318980541</v>
          </cell>
          <cell r="FB398">
            <v>11.408588230921174</v>
          </cell>
          <cell r="FC398">
            <v>0.76623186121399445</v>
          </cell>
          <cell r="FZ398">
            <v>1</v>
          </cell>
          <cell r="GB398">
            <v>1</v>
          </cell>
          <cell r="GC398">
            <v>0</v>
          </cell>
          <cell r="GD398">
            <v>1</v>
          </cell>
          <cell r="GE398">
            <v>1</v>
          </cell>
          <cell r="GF398">
            <v>1</v>
          </cell>
        </row>
        <row r="399">
          <cell r="BJ399">
            <v>4</v>
          </cell>
          <cell r="BM399">
            <v>25.132741228718345</v>
          </cell>
          <cell r="BN399">
            <v>0</v>
          </cell>
          <cell r="BP399">
            <v>100</v>
          </cell>
          <cell r="BR399">
            <v>215</v>
          </cell>
          <cell r="BV399">
            <v>820</v>
          </cell>
          <cell r="CZ399">
            <v>54.567999999999998</v>
          </cell>
          <cell r="DU399">
            <v>2.0981820651449202E-2</v>
          </cell>
          <cell r="EJ399">
            <v>820</v>
          </cell>
          <cell r="EK399">
            <v>2.0981820651449202E-2</v>
          </cell>
          <cell r="EQ399">
            <v>208.87262401118647</v>
          </cell>
          <cell r="EV399">
            <v>2.0981820651449202E-2</v>
          </cell>
          <cell r="EW399">
            <v>8.3286527145429599</v>
          </cell>
          <cell r="EX399">
            <v>6.8308349680683023</v>
          </cell>
          <cell r="EY399">
            <v>0.14332335419965686</v>
          </cell>
          <cell r="FA399">
            <v>4.6252586631719907</v>
          </cell>
          <cell r="FB399">
            <v>12.199806864825703</v>
          </cell>
          <cell r="FC399">
            <v>0.37587702500184289</v>
          </cell>
          <cell r="FZ399">
            <v>1</v>
          </cell>
          <cell r="GB399">
            <v>0</v>
          </cell>
          <cell r="GC399">
            <v>0</v>
          </cell>
          <cell r="GD399">
            <v>1</v>
          </cell>
          <cell r="GE399">
            <v>1</v>
          </cell>
          <cell r="GF399">
            <v>1</v>
          </cell>
        </row>
        <row r="400">
          <cell r="BJ400">
            <v>4</v>
          </cell>
          <cell r="BM400">
            <v>25.132741228718345</v>
          </cell>
          <cell r="BN400">
            <v>0</v>
          </cell>
          <cell r="BP400">
            <v>150</v>
          </cell>
          <cell r="BR400">
            <v>213</v>
          </cell>
          <cell r="BV400">
            <v>820</v>
          </cell>
          <cell r="CZ400">
            <v>57.532000000000011</v>
          </cell>
          <cell r="DU400">
            <v>1.3267236660273471E-2</v>
          </cell>
          <cell r="EJ400">
            <v>820</v>
          </cell>
          <cell r="EK400">
            <v>1.3267236660273471E-2</v>
          </cell>
          <cell r="EQ400">
            <v>198.22714018668097</v>
          </cell>
          <cell r="EV400">
            <v>1.3267236660273471E-2</v>
          </cell>
          <cell r="EW400">
            <v>6.6142086524866386</v>
          </cell>
          <cell r="EX400">
            <v>8.6240156576031026</v>
          </cell>
          <cell r="EY400">
            <v>0.11441685669132431</v>
          </cell>
          <cell r="FA400">
            <v>5.0780457774841521</v>
          </cell>
          <cell r="FB400">
            <v>11.14048791780834</v>
          </cell>
          <cell r="FC400">
            <v>0.28430678704806284</v>
          </cell>
          <cell r="FZ400">
            <v>1</v>
          </cell>
          <cell r="GB400">
            <v>0</v>
          </cell>
          <cell r="GC400">
            <v>0</v>
          </cell>
          <cell r="GD400">
            <v>1</v>
          </cell>
          <cell r="GE400">
            <v>1</v>
          </cell>
          <cell r="GF400">
            <v>1</v>
          </cell>
        </row>
        <row r="401">
          <cell r="BJ401">
            <v>4</v>
          </cell>
          <cell r="BM401">
            <v>25.132741228718345</v>
          </cell>
          <cell r="BN401">
            <v>0</v>
          </cell>
          <cell r="BP401">
            <v>150</v>
          </cell>
          <cell r="BR401">
            <v>213</v>
          </cell>
          <cell r="BV401">
            <v>820</v>
          </cell>
          <cell r="CZ401">
            <v>56.164000000000001</v>
          </cell>
          <cell r="DU401">
            <v>1.3590389921281486E-2</v>
          </cell>
          <cell r="EJ401">
            <v>820</v>
          </cell>
          <cell r="EK401">
            <v>1.3590389921281486E-2</v>
          </cell>
          <cell r="EQ401">
            <v>197.71894352939262</v>
          </cell>
          <cell r="EV401">
            <v>1.3590389921281486E-2</v>
          </cell>
          <cell r="EW401">
            <v>6.6946401098112398</v>
          </cell>
          <cell r="EX401">
            <v>8.519472174365351</v>
          </cell>
          <cell r="EY401">
            <v>0.11578294877313294</v>
          </cell>
          <cell r="FA401">
            <v>8.2274792037934166</v>
          </cell>
          <cell r="FB401">
            <v>6.9299612695232522</v>
          </cell>
          <cell r="FC401">
            <v>0.7468344809344859</v>
          </cell>
          <cell r="FZ401">
            <v>1</v>
          </cell>
          <cell r="GB401">
            <v>0</v>
          </cell>
          <cell r="GC401">
            <v>0</v>
          </cell>
          <cell r="GD401">
            <v>0</v>
          </cell>
          <cell r="GE401">
            <v>1</v>
          </cell>
          <cell r="GF401">
            <v>0</v>
          </cell>
        </row>
        <row r="402">
          <cell r="BJ402">
            <v>4</v>
          </cell>
          <cell r="BM402">
            <v>25.132741228718345</v>
          </cell>
          <cell r="BN402">
            <v>0</v>
          </cell>
          <cell r="BP402">
            <v>100</v>
          </cell>
          <cell r="BR402">
            <v>213</v>
          </cell>
          <cell r="BV402">
            <v>820</v>
          </cell>
          <cell r="CZ402">
            <v>55.784000000000006</v>
          </cell>
          <cell r="DU402">
            <v>2.0524451263951669E-2</v>
          </cell>
          <cell r="EJ402">
            <v>820</v>
          </cell>
          <cell r="EK402">
            <v>2.0524451263951669E-2</v>
          </cell>
          <cell r="EQ402">
            <v>197.57220596542231</v>
          </cell>
          <cell r="EV402">
            <v>2.0524451263951669E-2</v>
          </cell>
          <cell r="EW402">
            <v>8.2367394330842902</v>
          </cell>
          <cell r="EX402">
            <v>6.90813827809703</v>
          </cell>
          <cell r="EY402">
            <v>0.14178574741344149</v>
          </cell>
          <cell r="FA402">
            <v>5.6020337929588582</v>
          </cell>
          <cell r="FB402">
            <v>10.121071941096812</v>
          </cell>
          <cell r="FC402">
            <v>0.53171107489844449</v>
          </cell>
          <cell r="FZ402">
            <v>1</v>
          </cell>
          <cell r="GB402">
            <v>0</v>
          </cell>
          <cell r="GC402">
            <v>0</v>
          </cell>
          <cell r="GD402">
            <v>1</v>
          </cell>
          <cell r="GE402">
            <v>1</v>
          </cell>
          <cell r="GF402">
            <v>1</v>
          </cell>
        </row>
        <row r="403">
          <cell r="BJ403">
            <v>4</v>
          </cell>
          <cell r="BM403">
            <v>25.132741228718345</v>
          </cell>
          <cell r="BN403">
            <v>0</v>
          </cell>
          <cell r="BP403">
            <v>75</v>
          </cell>
          <cell r="BR403">
            <v>213</v>
          </cell>
          <cell r="BV403">
            <v>820</v>
          </cell>
          <cell r="CZ403">
            <v>60.875999999999991</v>
          </cell>
          <cell r="DU403">
            <v>2.5076899255498181E-2</v>
          </cell>
          <cell r="EJ403">
            <v>820</v>
          </cell>
          <cell r="EK403">
            <v>2.5076899255498181E-2</v>
          </cell>
          <cell r="EQ403">
            <v>199.34736733427417</v>
          </cell>
          <cell r="EV403">
            <v>2.5076899255498181E-2</v>
          </cell>
          <cell r="EW403">
            <v>9.1115361137741377</v>
          </cell>
          <cell r="EX403">
            <v>6.2351694848389894</v>
          </cell>
          <cell r="EY403">
            <v>0.15635871701226384</v>
          </cell>
          <cell r="FA403">
            <v>3.7770917756462867</v>
          </cell>
          <cell r="FB403">
            <v>14.829054139745693</v>
          </cell>
          <cell r="FC403">
            <v>0.30626762683916042</v>
          </cell>
          <cell r="FZ403">
            <v>1</v>
          </cell>
          <cell r="GB403">
            <v>0</v>
          </cell>
          <cell r="GC403">
            <v>0</v>
          </cell>
          <cell r="GD403">
            <v>1</v>
          </cell>
          <cell r="GE403">
            <v>1</v>
          </cell>
          <cell r="GF403">
            <v>1</v>
          </cell>
        </row>
        <row r="404">
          <cell r="BJ404">
            <v>4</v>
          </cell>
          <cell r="BM404">
            <v>25.132741228718345</v>
          </cell>
          <cell r="BN404">
            <v>0</v>
          </cell>
          <cell r="BP404">
            <v>150</v>
          </cell>
          <cell r="BR404">
            <v>213</v>
          </cell>
          <cell r="BV404">
            <v>820</v>
          </cell>
          <cell r="CZ404">
            <v>53.275999999999989</v>
          </cell>
          <cell r="DU404">
            <v>1.4327101500466509E-2</v>
          </cell>
          <cell r="EJ404">
            <v>820</v>
          </cell>
          <cell r="EK404">
            <v>1.4327101500466509E-2</v>
          </cell>
          <cell r="EQ404">
            <v>187.61513984324233</v>
          </cell>
          <cell r="EV404">
            <v>1.4327101500466509E-2</v>
          </cell>
          <cell r="EW404">
            <v>6.8745507531310164</v>
          </cell>
          <cell r="EX404">
            <v>8.2944432298906339</v>
          </cell>
          <cell r="EY404">
            <v>0.11883533004450038</v>
          </cell>
          <cell r="FA404">
            <v>5.7105439137547611</v>
          </cell>
          <cell r="FB404">
            <v>9.9326201326133106</v>
          </cell>
          <cell r="FC404">
            <v>0.38523067879268746</v>
          </cell>
          <cell r="FZ404">
            <v>1</v>
          </cell>
          <cell r="GB404">
            <v>0</v>
          </cell>
          <cell r="GC404">
            <v>0</v>
          </cell>
          <cell r="GD404">
            <v>1</v>
          </cell>
          <cell r="GE404">
            <v>1</v>
          </cell>
          <cell r="GF404">
            <v>1</v>
          </cell>
        </row>
        <row r="405">
          <cell r="BJ405">
            <v>4</v>
          </cell>
          <cell r="BM405">
            <v>25.132741228718345</v>
          </cell>
          <cell r="BN405">
            <v>0</v>
          </cell>
          <cell r="BP405">
            <v>150</v>
          </cell>
          <cell r="BR405">
            <v>213</v>
          </cell>
          <cell r="BV405">
            <v>820</v>
          </cell>
          <cell r="CZ405">
            <v>53.352000000000004</v>
          </cell>
          <cell r="DU405">
            <v>1.4306692523970113E-2</v>
          </cell>
          <cell r="EJ405">
            <v>820</v>
          </cell>
          <cell r="EK405">
            <v>1.4306692523970113E-2</v>
          </cell>
          <cell r="EQ405">
            <v>187.65630354343352</v>
          </cell>
          <cell r="EV405">
            <v>1.4306692523970113E-2</v>
          </cell>
          <cell r="EW405">
            <v>6.8696289891548794</v>
          </cell>
          <cell r="EX405">
            <v>8.3004432037713514</v>
          </cell>
          <cell r="EY405">
            <v>0.11875188872903412</v>
          </cell>
          <cell r="FA405">
            <v>9.5878858772150952</v>
          </cell>
          <cell r="FB405">
            <v>5.9543228612594801</v>
          </cell>
          <cell r="FC405">
            <v>1.063588771915728</v>
          </cell>
          <cell r="FZ405">
            <v>1</v>
          </cell>
          <cell r="GB405">
            <v>0</v>
          </cell>
          <cell r="GC405">
            <v>0</v>
          </cell>
          <cell r="GD405">
            <v>0</v>
          </cell>
          <cell r="GE405">
            <v>1</v>
          </cell>
          <cell r="GF405">
            <v>0</v>
          </cell>
        </row>
        <row r="406">
          <cell r="BJ406">
            <v>4</v>
          </cell>
          <cell r="BM406">
            <v>25.132741228718345</v>
          </cell>
          <cell r="BN406">
            <v>0</v>
          </cell>
          <cell r="BP406">
            <v>100</v>
          </cell>
          <cell r="BR406">
            <v>213</v>
          </cell>
          <cell r="BV406">
            <v>820</v>
          </cell>
          <cell r="CZ406">
            <v>56.391999999999996</v>
          </cell>
          <cell r="DU406">
            <v>2.0303163379704215E-2</v>
          </cell>
          <cell r="EJ406">
            <v>820</v>
          </cell>
          <cell r="EK406">
            <v>2.0303163379704215E-2</v>
          </cell>
          <cell r="EQ406">
            <v>189.19258382310764</v>
          </cell>
          <cell r="EV406">
            <v>2.0303163379704215E-2</v>
          </cell>
          <cell r="EW406">
            <v>8.1919094563677053</v>
          </cell>
          <cell r="EX406">
            <v>6.9464673412801572</v>
          </cell>
          <cell r="EY406">
            <v>0.14103526134179059</v>
          </cell>
          <cell r="FA406">
            <v>6.3400202627982045</v>
          </cell>
          <cell r="FB406">
            <v>8.9633167581462754</v>
          </cell>
          <cell r="FC406">
            <v>0.66912497109709002</v>
          </cell>
          <cell r="FZ406">
            <v>1</v>
          </cell>
          <cell r="GB406">
            <v>0</v>
          </cell>
          <cell r="GC406">
            <v>0</v>
          </cell>
          <cell r="GD406">
            <v>1</v>
          </cell>
          <cell r="GE406">
            <v>1</v>
          </cell>
          <cell r="GF406">
            <v>1</v>
          </cell>
        </row>
        <row r="407">
          <cell r="BJ407">
            <v>4</v>
          </cell>
          <cell r="BM407">
            <v>25.132741228718345</v>
          </cell>
          <cell r="BN407">
            <v>0</v>
          </cell>
          <cell r="BP407">
            <v>75</v>
          </cell>
          <cell r="BR407">
            <v>213</v>
          </cell>
          <cell r="BV407">
            <v>820</v>
          </cell>
          <cell r="CZ407">
            <v>57.532000000000011</v>
          </cell>
          <cell r="DU407">
            <v>2.6534473320546943E-2</v>
          </cell>
          <cell r="EJ407">
            <v>820</v>
          </cell>
          <cell r="EK407">
            <v>2.6534473320546943E-2</v>
          </cell>
          <cell r="EQ407">
            <v>189.71703826429533</v>
          </cell>
          <cell r="EV407">
            <v>2.6534473320546943E-2</v>
          </cell>
          <cell r="EW407">
            <v>9.3749176602231916</v>
          </cell>
          <cell r="EX407">
            <v>6.0569648365536608</v>
          </cell>
          <cell r="EY407">
            <v>0.16071837185902407</v>
          </cell>
          <cell r="FA407">
            <v>4.2335388387065969</v>
          </cell>
          <cell r="FB407">
            <v>13.290179140789858</v>
          </cell>
          <cell r="FC407">
            <v>0.40168631010462247</v>
          </cell>
          <cell r="FZ407">
            <v>1</v>
          </cell>
          <cell r="GB407">
            <v>0</v>
          </cell>
          <cell r="GC407">
            <v>0</v>
          </cell>
          <cell r="GD407">
            <v>1</v>
          </cell>
          <cell r="GE407">
            <v>1</v>
          </cell>
          <cell r="GF407">
            <v>1</v>
          </cell>
        </row>
        <row r="408">
          <cell r="BJ408">
            <v>12</v>
          </cell>
          <cell r="BM408">
            <v>226.1946710584651</v>
          </cell>
          <cell r="BN408" t="str">
            <v>r.</v>
          </cell>
          <cell r="BP408">
            <v>100</v>
          </cell>
          <cell r="BR408">
            <v>670</v>
          </cell>
          <cell r="BV408">
            <v>498</v>
          </cell>
          <cell r="CZ408">
            <v>35.339999999999996</v>
          </cell>
          <cell r="DU408">
            <v>0.14488468666347129</v>
          </cell>
          <cell r="EJ408">
            <v>498</v>
          </cell>
          <cell r="EK408">
            <v>0.14488468666347129</v>
          </cell>
          <cell r="EQ408">
            <v>606.19306982383694</v>
          </cell>
          <cell r="EV408">
            <v>0.14488468666347129</v>
          </cell>
          <cell r="EW408">
            <v>22.373158573780547</v>
          </cell>
          <cell r="EX408">
            <v>2.4294115898733621</v>
          </cell>
          <cell r="EY408">
            <v>0.35198453697540771</v>
          </cell>
          <cell r="FA408">
            <v>1.173031938972724</v>
          </cell>
          <cell r="FB408">
            <v>40.447316758978324</v>
          </cell>
          <cell r="FC408">
            <v>0.27539726791000751</v>
          </cell>
          <cell r="FZ408">
            <v>1</v>
          </cell>
          <cell r="GB408">
            <v>1</v>
          </cell>
          <cell r="GC408">
            <v>1</v>
          </cell>
          <cell r="GD408">
            <v>1</v>
          </cell>
          <cell r="GE408">
            <v>1</v>
          </cell>
          <cell r="GF408">
            <v>1</v>
          </cell>
        </row>
        <row r="409">
          <cell r="BJ409">
            <v>12</v>
          </cell>
          <cell r="BM409">
            <v>226.1946710584651</v>
          </cell>
          <cell r="BN409" t="str">
            <v>r.</v>
          </cell>
          <cell r="BP409">
            <v>200</v>
          </cell>
          <cell r="BR409">
            <v>670</v>
          </cell>
          <cell r="BV409">
            <v>498</v>
          </cell>
          <cell r="CZ409">
            <v>36.783999999999999</v>
          </cell>
          <cell r="DU409">
            <v>6.9598532333175755E-2</v>
          </cell>
          <cell r="EJ409">
            <v>498</v>
          </cell>
          <cell r="EK409">
            <v>6.9598532333175755E-2</v>
          </cell>
          <cell r="EQ409">
            <v>610.00091697549112</v>
          </cell>
          <cell r="EV409">
            <v>6.9598532333175755E-2</v>
          </cell>
          <cell r="EW409">
            <v>15.296571845369105</v>
          </cell>
          <cell r="EX409">
            <v>3.6562438483426192</v>
          </cell>
          <cell r="EY409">
            <v>0.25446920569684872</v>
          </cell>
          <cell r="FA409">
            <v>2.2702955537751017</v>
          </cell>
          <cell r="FB409">
            <v>23.772113420612605</v>
          </cell>
          <cell r="FC409">
            <v>0.342660963173685</v>
          </cell>
          <cell r="FZ409">
            <v>1</v>
          </cell>
          <cell r="GB409">
            <v>1</v>
          </cell>
          <cell r="GC409">
            <v>1</v>
          </cell>
          <cell r="GD409">
            <v>1</v>
          </cell>
          <cell r="GE409">
            <v>1</v>
          </cell>
          <cell r="GF409">
            <v>1</v>
          </cell>
        </row>
        <row r="410">
          <cell r="BJ410">
            <v>12</v>
          </cell>
          <cell r="BM410">
            <v>226.1946710584651</v>
          </cell>
          <cell r="BN410" t="str">
            <v>r.</v>
          </cell>
          <cell r="BP410">
            <v>300</v>
          </cell>
          <cell r="BR410">
            <v>670</v>
          </cell>
          <cell r="BV410">
            <v>498</v>
          </cell>
          <cell r="CZ410">
            <v>36.327999999999996</v>
          </cell>
          <cell r="DU410">
            <v>4.6981436051962436E-2</v>
          </cell>
          <cell r="EJ410">
            <v>498</v>
          </cell>
          <cell r="EK410">
            <v>4.6981436051962436E-2</v>
          </cell>
          <cell r="EQ410">
            <v>668.91801147721662</v>
          </cell>
          <cell r="EV410">
            <v>4.6981436051962436E-2</v>
          </cell>
          <cell r="EW410">
            <v>12.518334502924402</v>
          </cell>
          <cell r="EX410">
            <v>4.5038875263342657</v>
          </cell>
          <cell r="EY410">
            <v>0.21159910380370459</v>
          </cell>
          <cell r="FA410">
            <v>1.9150571070117004</v>
          </cell>
          <cell r="FB410">
            <v>27.572556883573782</v>
          </cell>
          <cell r="FC410">
            <v>0.17542656704296716</v>
          </cell>
          <cell r="FZ410">
            <v>1</v>
          </cell>
          <cell r="GB410">
            <v>1</v>
          </cell>
          <cell r="GC410">
            <v>1</v>
          </cell>
          <cell r="GD410">
            <v>1</v>
          </cell>
          <cell r="GE410">
            <v>1</v>
          </cell>
          <cell r="GF410">
            <v>1</v>
          </cell>
        </row>
        <row r="411">
          <cell r="BJ411">
            <v>12</v>
          </cell>
          <cell r="BM411">
            <v>226.1946710584651</v>
          </cell>
          <cell r="BN411" t="str">
            <v>r.</v>
          </cell>
          <cell r="BP411">
            <v>200</v>
          </cell>
          <cell r="BR411">
            <v>670</v>
          </cell>
          <cell r="BV411">
            <v>498</v>
          </cell>
          <cell r="CZ411">
            <v>34.808</v>
          </cell>
          <cell r="DU411">
            <v>7.3549540718901893E-2</v>
          </cell>
          <cell r="EJ411">
            <v>498</v>
          </cell>
          <cell r="EK411">
            <v>7.3549540718901893E-2</v>
          </cell>
          <cell r="EQ411">
            <v>604.70563772575997</v>
          </cell>
          <cell r="EV411">
            <v>7.3549540718901893E-2</v>
          </cell>
          <cell r="EW411">
            <v>15.735697370466982</v>
          </cell>
          <cell r="EX411">
            <v>3.5491235496969149</v>
          </cell>
          <cell r="EY411">
            <v>0.26103640703484687</v>
          </cell>
          <cell r="FA411">
            <v>2.2431980810210743</v>
          </cell>
          <cell r="FB411">
            <v>24.026935555472953</v>
          </cell>
          <cell r="FC411">
            <v>0.35491699390623888</v>
          </cell>
          <cell r="FZ411">
            <v>1</v>
          </cell>
          <cell r="GB411">
            <v>1</v>
          </cell>
          <cell r="GC411">
            <v>1</v>
          </cell>
          <cell r="GD411">
            <v>1</v>
          </cell>
          <cell r="GE411">
            <v>1</v>
          </cell>
          <cell r="GF411">
            <v>1</v>
          </cell>
        </row>
        <row r="412">
          <cell r="BJ412">
            <v>8</v>
          </cell>
          <cell r="BM412">
            <v>100.53096491487338</v>
          </cell>
          <cell r="BN412" t="str">
            <v>r.</v>
          </cell>
          <cell r="BP412">
            <v>175</v>
          </cell>
          <cell r="BR412">
            <v>258</v>
          </cell>
          <cell r="BV412">
            <v>233</v>
          </cell>
          <cell r="CZ412">
            <v>25.156000000000002</v>
          </cell>
          <cell r="DU412">
            <v>4.8370820263716488E-2</v>
          </cell>
          <cell r="EJ412">
            <v>233</v>
          </cell>
          <cell r="EK412">
            <v>4.8370820263716488E-2</v>
          </cell>
          <cell r="EQ412">
            <v>273.54366869129836</v>
          </cell>
          <cell r="EV412">
            <v>4.8370820263716488E-2</v>
          </cell>
          <cell r="EW412">
            <v>12.705137286103193</v>
          </cell>
          <cell r="EX412">
            <v>4.4354955630368744</v>
          </cell>
          <cell r="EY412">
            <v>0.21454855866016861</v>
          </cell>
          <cell r="FA412">
            <v>3.6052014792606606</v>
          </cell>
          <cell r="FB412">
            <v>15.502791256350896</v>
          </cell>
          <cell r="FC412">
            <v>0.54165558261229152</v>
          </cell>
          <cell r="FZ412">
            <v>1</v>
          </cell>
          <cell r="GB412">
            <v>1</v>
          </cell>
          <cell r="GC412">
            <v>1</v>
          </cell>
          <cell r="GD412">
            <v>1</v>
          </cell>
          <cell r="GE412">
            <v>1</v>
          </cell>
          <cell r="GF412">
            <v>1</v>
          </cell>
        </row>
        <row r="413">
          <cell r="BJ413">
            <v>7</v>
          </cell>
          <cell r="BM413">
            <v>76.969020012949926</v>
          </cell>
          <cell r="BN413" t="str">
            <v>r.</v>
          </cell>
          <cell r="BP413">
            <v>210</v>
          </cell>
          <cell r="BR413">
            <v>263</v>
          </cell>
          <cell r="BV413">
            <v>407</v>
          </cell>
          <cell r="CZ413">
            <v>24.091999999999999</v>
          </cell>
          <cell r="DU413">
            <v>5.6289259040328492E-2</v>
          </cell>
          <cell r="EJ413">
            <v>407</v>
          </cell>
          <cell r="EK413">
            <v>5.6289259040328492E-2</v>
          </cell>
          <cell r="EQ413">
            <v>272.61803836639359</v>
          </cell>
          <cell r="EV413">
            <v>5.6289259040328492E-2</v>
          </cell>
          <cell r="EW413">
            <v>13.724500652344329</v>
          </cell>
          <cell r="EX413">
            <v>4.0945547548792725</v>
          </cell>
          <cell r="EY413">
            <v>0.23047945325220809</v>
          </cell>
          <cell r="FA413">
            <v>3.1966691679162507</v>
          </cell>
          <cell r="FB413">
            <v>17.371019632613795</v>
          </cell>
          <cell r="FC413">
            <v>0.50519356773067847</v>
          </cell>
          <cell r="FZ413">
            <v>1</v>
          </cell>
          <cell r="GB413">
            <v>1</v>
          </cell>
          <cell r="GC413">
            <v>1</v>
          </cell>
          <cell r="GD413">
            <v>0</v>
          </cell>
          <cell r="GE413">
            <v>1</v>
          </cell>
          <cell r="GF413">
            <v>0</v>
          </cell>
        </row>
        <row r="414">
          <cell r="BJ414">
            <v>6</v>
          </cell>
          <cell r="BM414">
            <v>56.548667764616276</v>
          </cell>
          <cell r="BN414" t="str">
            <v>r.</v>
          </cell>
          <cell r="BP414">
            <v>150</v>
          </cell>
          <cell r="BR414">
            <v>268</v>
          </cell>
          <cell r="BV414">
            <v>353</v>
          </cell>
          <cell r="CZ414">
            <v>26.523999999999997</v>
          </cell>
          <cell r="DU414">
            <v>4.561147530403465E-2</v>
          </cell>
          <cell r="EJ414">
            <v>353</v>
          </cell>
          <cell r="EK414">
            <v>4.561147530403465E-2</v>
          </cell>
          <cell r="EQ414">
            <v>274.62211543736845</v>
          </cell>
          <cell r="EV414">
            <v>4.561147530403465E-2</v>
          </cell>
          <cell r="EW414">
            <v>12.331553923427711</v>
          </cell>
          <cell r="EX414">
            <v>4.5743094871604359</v>
          </cell>
          <cell r="EY414">
            <v>0.20864100420662962</v>
          </cell>
          <cell r="FA414">
            <v>3.8855008832746103</v>
          </cell>
          <cell r="FB414">
            <v>14.432822477689278</v>
          </cell>
          <cell r="FC414">
            <v>0.58737060776645644</v>
          </cell>
          <cell r="FZ414">
            <v>1</v>
          </cell>
          <cell r="GB414">
            <v>1</v>
          </cell>
          <cell r="GC414">
            <v>1</v>
          </cell>
          <cell r="GD414">
            <v>1</v>
          </cell>
          <cell r="GE414">
            <v>1</v>
          </cell>
          <cell r="GF414">
            <v>1</v>
          </cell>
        </row>
        <row r="415">
          <cell r="BJ415">
            <v>6</v>
          </cell>
          <cell r="BM415">
            <v>56.548667764616276</v>
          </cell>
          <cell r="BN415" t="str">
            <v>r.</v>
          </cell>
          <cell r="BP415">
            <v>105</v>
          </cell>
          <cell r="BR415">
            <v>268</v>
          </cell>
          <cell r="BV415">
            <v>264</v>
          </cell>
          <cell r="CZ415">
            <v>19.076000000000001</v>
          </cell>
          <cell r="DU415">
            <v>6.7757442727874997E-2</v>
          </cell>
          <cell r="EJ415">
            <v>264</v>
          </cell>
          <cell r="EK415">
            <v>6.7757442727874997E-2</v>
          </cell>
          <cell r="EQ415">
            <v>264.06543536722478</v>
          </cell>
          <cell r="EV415">
            <v>6.7757442727874997E-2</v>
          </cell>
          <cell r="EW415">
            <v>15.088018012490174</v>
          </cell>
          <cell r="EX415">
            <v>3.7092487509048113</v>
          </cell>
          <cell r="EY415">
            <v>0.2513292098028746</v>
          </cell>
          <cell r="FA415">
            <v>3.4625399142563631</v>
          </cell>
          <cell r="FB415">
            <v>16.108999607421325</v>
          </cell>
          <cell r="FC415">
            <v>0.70409104001523359</v>
          </cell>
          <cell r="FZ415">
            <v>1</v>
          </cell>
          <cell r="GB415">
            <v>1</v>
          </cell>
          <cell r="GC415">
            <v>0</v>
          </cell>
          <cell r="GD415">
            <v>1</v>
          </cell>
          <cell r="GE415">
            <v>1</v>
          </cell>
          <cell r="GF415">
            <v>1</v>
          </cell>
        </row>
        <row r="416">
          <cell r="BJ416">
            <v>5</v>
          </cell>
          <cell r="BM416">
            <v>39.269908169872416</v>
          </cell>
          <cell r="BN416" t="str">
            <v>r.</v>
          </cell>
          <cell r="BP416">
            <v>105</v>
          </cell>
          <cell r="BR416">
            <v>273</v>
          </cell>
          <cell r="BV416">
            <v>405</v>
          </cell>
          <cell r="CZ416">
            <v>19.532</v>
          </cell>
          <cell r="DU416">
            <v>7.049952795323261E-2</v>
          </cell>
          <cell r="EJ416">
            <v>405</v>
          </cell>
          <cell r="EK416">
            <v>7.049952795323261E-2</v>
          </cell>
          <cell r="EQ416">
            <v>264.7739392047456</v>
          </cell>
          <cell r="EV416">
            <v>7.049952795323261E-2</v>
          </cell>
          <cell r="EW416">
            <v>15.397703327622215</v>
          </cell>
          <cell r="EX416">
            <v>3.63104559897319</v>
          </cell>
          <cell r="EY416">
            <v>0.25598700070427266</v>
          </cell>
          <cell r="FA416">
            <v>3.3661457921106437</v>
          </cell>
          <cell r="FB416">
            <v>16.545403307412705</v>
          </cell>
          <cell r="FC416">
            <v>0.69546021802382663</v>
          </cell>
          <cell r="FZ416">
            <v>1</v>
          </cell>
          <cell r="GB416">
            <v>1</v>
          </cell>
          <cell r="GC416">
            <v>0</v>
          </cell>
          <cell r="GD416">
            <v>1</v>
          </cell>
          <cell r="GE416">
            <v>1</v>
          </cell>
          <cell r="GF416">
            <v>1</v>
          </cell>
        </row>
        <row r="417">
          <cell r="BJ417">
            <v>6</v>
          </cell>
          <cell r="BM417">
            <v>56.548667764616276</v>
          </cell>
          <cell r="BN417" t="str">
            <v>r.</v>
          </cell>
          <cell r="BP417">
            <v>117</v>
          </cell>
          <cell r="BR417">
            <v>268</v>
          </cell>
          <cell r="BV417">
            <v>264</v>
          </cell>
          <cell r="CZ417">
            <v>17.936000000000003</v>
          </cell>
          <cell r="DU417">
            <v>6.4672874224726409E-2</v>
          </cell>
          <cell r="EJ417">
            <v>264</v>
          </cell>
          <cell r="EK417">
            <v>6.4672874224726409E-2</v>
          </cell>
          <cell r="EQ417">
            <v>262.13456512971698</v>
          </cell>
          <cell r="EV417">
            <v>6.4672874224726409E-2</v>
          </cell>
          <cell r="EW417">
            <v>14.732621510996413</v>
          </cell>
          <cell r="EX417">
            <v>3.802950596813369</v>
          </cell>
          <cell r="EY417">
            <v>0.24594774563055924</v>
          </cell>
          <cell r="FA417">
            <v>3.5877032351525773</v>
          </cell>
          <cell r="FB417">
            <v>15.574740928541763</v>
          </cell>
          <cell r="FC417">
            <v>0.7176937440642529</v>
          </cell>
          <cell r="FZ417">
            <v>1</v>
          </cell>
          <cell r="GB417">
            <v>1</v>
          </cell>
          <cell r="GC417">
            <v>0</v>
          </cell>
          <cell r="GD417">
            <v>1</v>
          </cell>
          <cell r="GE417">
            <v>1</v>
          </cell>
          <cell r="GF417">
            <v>1</v>
          </cell>
        </row>
        <row r="418">
          <cell r="BJ418">
            <v>5</v>
          </cell>
          <cell r="BM418">
            <v>39.269908169872416</v>
          </cell>
          <cell r="BN418" t="str">
            <v>r.</v>
          </cell>
          <cell r="BP418">
            <v>117</v>
          </cell>
          <cell r="BR418">
            <v>273</v>
          </cell>
          <cell r="BV418">
            <v>405</v>
          </cell>
          <cell r="CZ418">
            <v>19.304000000000002</v>
          </cell>
          <cell r="DU418">
            <v>6.4016076513156384E-2</v>
          </cell>
          <cell r="EJ418">
            <v>405</v>
          </cell>
          <cell r="EK418">
            <v>6.4016076513156384E-2</v>
          </cell>
          <cell r="EQ418">
            <v>264.42392482060012</v>
          </cell>
          <cell r="EV418">
            <v>6.4016076513156384E-2</v>
          </cell>
          <cell r="EW418">
            <v>14.65593623263956</v>
          </cell>
          <cell r="EX418">
            <v>3.8237515687734493</v>
          </cell>
          <cell r="EY418">
            <v>0.24478157299390288</v>
          </cell>
          <cell r="FA418">
            <v>3.6723506018230765</v>
          </cell>
          <cell r="FB418">
            <v>15.232605115073179</v>
          </cell>
          <cell r="FC418">
            <v>0.74187764740663054</v>
          </cell>
          <cell r="FZ418">
            <v>1</v>
          </cell>
          <cell r="GB418">
            <v>1</v>
          </cell>
          <cell r="GC418">
            <v>1</v>
          </cell>
          <cell r="GD418">
            <v>1</v>
          </cell>
          <cell r="GE418">
            <v>1</v>
          </cell>
          <cell r="GF418">
            <v>1</v>
          </cell>
        </row>
        <row r="419">
          <cell r="BJ419">
            <v>6</v>
          </cell>
          <cell r="BM419">
            <v>56.548667764616276</v>
          </cell>
          <cell r="BN419" t="str">
            <v>r.</v>
          </cell>
          <cell r="BP419">
            <v>175</v>
          </cell>
          <cell r="BR419">
            <v>268</v>
          </cell>
          <cell r="BV419">
            <v>264</v>
          </cell>
          <cell r="CZ419">
            <v>19.076000000000001</v>
          </cell>
          <cell r="DU419">
            <v>4.0654465636725007E-2</v>
          </cell>
          <cell r="EJ419">
            <v>264</v>
          </cell>
          <cell r="EK419">
            <v>4.0654465636725007E-2</v>
          </cell>
          <cell r="EQ419">
            <v>264.06543536722478</v>
          </cell>
          <cell r="EV419">
            <v>4.0654465636725007E-2</v>
          </cell>
          <cell r="EW419">
            <v>11.632265454106633</v>
          </cell>
          <cell r="EX419">
            <v>4.8577303164003984</v>
          </cell>
          <cell r="EY419">
            <v>0.1974884302205773</v>
          </cell>
          <cell r="FA419">
            <v>5.2382014087468045</v>
          </cell>
          <cell r="FB419">
            <v>10.808017033296784</v>
          </cell>
          <cell r="FC419">
            <v>0.92492987774979063</v>
          </cell>
          <cell r="FZ419">
            <v>1</v>
          </cell>
          <cell r="GB419">
            <v>1</v>
          </cell>
          <cell r="GC419">
            <v>0</v>
          </cell>
          <cell r="GD419">
            <v>1</v>
          </cell>
          <cell r="GE419">
            <v>1</v>
          </cell>
          <cell r="GF419">
            <v>1</v>
          </cell>
        </row>
        <row r="420">
          <cell r="BJ420">
            <v>5</v>
          </cell>
          <cell r="BM420">
            <v>39.269908169872416</v>
          </cell>
          <cell r="BN420" t="str">
            <v>r.</v>
          </cell>
          <cell r="BP420">
            <v>175</v>
          </cell>
          <cell r="BR420">
            <v>273</v>
          </cell>
          <cell r="BV420">
            <v>405</v>
          </cell>
          <cell r="CZ420">
            <v>19.151999999999997</v>
          </cell>
          <cell r="DU420">
            <v>4.3138996866620906E-2</v>
          </cell>
          <cell r="EJ420">
            <v>405</v>
          </cell>
          <cell r="EK420">
            <v>4.3138996866620906E-2</v>
          </cell>
          <cell r="EQ420">
            <v>264.18589218489814</v>
          </cell>
          <cell r="EV420">
            <v>4.3138996866620906E-2</v>
          </cell>
          <cell r="EW420">
            <v>11.987558991173961</v>
          </cell>
          <cell r="EX420">
            <v>4.7096583845895248</v>
          </cell>
          <cell r="EY420">
            <v>0.20316993829566238</v>
          </cell>
          <cell r="FA420">
            <v>4.5398344446328958</v>
          </cell>
          <cell r="FB420">
            <v>12.422301770060702</v>
          </cell>
          <cell r="FC420">
            <v>0.74579031798518491</v>
          </cell>
          <cell r="FZ420">
            <v>1</v>
          </cell>
          <cell r="GB420">
            <v>1</v>
          </cell>
          <cell r="GC420">
            <v>1</v>
          </cell>
          <cell r="GD420">
            <v>1</v>
          </cell>
          <cell r="GE420">
            <v>1</v>
          </cell>
          <cell r="GF420">
            <v>1</v>
          </cell>
        </row>
        <row r="421">
          <cell r="BJ421">
            <v>5</v>
          </cell>
          <cell r="BM421">
            <v>39.269908169872416</v>
          </cell>
          <cell r="BN421" t="str">
            <v>r.</v>
          </cell>
          <cell r="BP421">
            <v>175</v>
          </cell>
          <cell r="BR421">
            <v>273</v>
          </cell>
          <cell r="BV421">
            <v>405</v>
          </cell>
          <cell r="CZ421">
            <v>19.760000000000002</v>
          </cell>
          <cell r="DU421">
            <v>4.1811643116878718E-2</v>
          </cell>
          <cell r="EJ421">
            <v>405</v>
          </cell>
          <cell r="EK421">
            <v>4.1811643116878718E-2</v>
          </cell>
          <cell r="EQ421">
            <v>265.11577149107433</v>
          </cell>
          <cell r="EV421">
            <v>4.1811643116878718E-2</v>
          </cell>
          <cell r="EW421">
            <v>11.798999286784232</v>
          </cell>
          <cell r="EX421">
            <v>4.7871477017708699</v>
          </cell>
          <cell r="EY421">
            <v>0.20015851125422976</v>
          </cell>
          <cell r="FA421">
            <v>4.6484225375151889</v>
          </cell>
          <cell r="FB421">
            <v>12.140820974591373</v>
          </cell>
          <cell r="FC421">
            <v>0.75621648550370801</v>
          </cell>
          <cell r="FZ421">
            <v>1</v>
          </cell>
          <cell r="GB421">
            <v>1</v>
          </cell>
          <cell r="GC421">
            <v>0</v>
          </cell>
          <cell r="GD421">
            <v>1</v>
          </cell>
          <cell r="GE421">
            <v>1</v>
          </cell>
          <cell r="GF421">
            <v>1</v>
          </cell>
        </row>
        <row r="422">
          <cell r="BJ422">
            <v>6</v>
          </cell>
          <cell r="BM422">
            <v>56.548667764616276</v>
          </cell>
          <cell r="BN422" t="str">
            <v>r.</v>
          </cell>
          <cell r="BP422">
            <v>175</v>
          </cell>
          <cell r="BR422">
            <v>621.5</v>
          </cell>
          <cell r="BV422">
            <v>630</v>
          </cell>
          <cell r="CZ422">
            <v>71.459999999999994</v>
          </cell>
          <cell r="DU422">
            <v>3.1653326484531924E-2</v>
          </cell>
          <cell r="EJ422">
            <v>630</v>
          </cell>
          <cell r="EK422">
            <v>3.1653326484531924E-2</v>
          </cell>
          <cell r="EQ422">
            <v>620.7184081953751</v>
          </cell>
          <cell r="EV422">
            <v>3.1653326484531924E-2</v>
          </cell>
          <cell r="EW422">
            <v>10.24826909624948</v>
          </cell>
          <cell r="EX422">
            <v>5.5310266869635729</v>
          </cell>
          <cell r="EY422">
            <v>0.17507539351711693</v>
          </cell>
          <cell r="FA422">
            <v>2.5086481778990737</v>
          </cell>
          <cell r="FB422">
            <v>21.733267335061196</v>
          </cell>
          <cell r="FC422">
            <v>0.18468616191109904</v>
          </cell>
          <cell r="FZ422">
            <v>1</v>
          </cell>
          <cell r="GB422">
            <v>1</v>
          </cell>
          <cell r="GC422">
            <v>0</v>
          </cell>
          <cell r="GD422">
            <v>1</v>
          </cell>
          <cell r="GE422">
            <v>1</v>
          </cell>
          <cell r="GF422">
            <v>1</v>
          </cell>
        </row>
        <row r="423">
          <cell r="BJ423">
            <v>8</v>
          </cell>
          <cell r="BM423">
            <v>100.53096491487338</v>
          </cell>
          <cell r="BN423" t="str">
            <v>r.</v>
          </cell>
          <cell r="BP423">
            <v>165</v>
          </cell>
          <cell r="BR423">
            <v>609.5</v>
          </cell>
          <cell r="BV423">
            <v>600</v>
          </cell>
          <cell r="CZ423">
            <v>69.240000000000009</v>
          </cell>
          <cell r="DU423">
            <v>5.8663448415333795E-2</v>
          </cell>
          <cell r="EJ423">
            <v>600</v>
          </cell>
          <cell r="EK423">
            <v>5.8663448415333795E-2</v>
          </cell>
          <cell r="EQ423">
            <v>611.60862718049339</v>
          </cell>
          <cell r="EV423">
            <v>5.8663448415333795E-2</v>
          </cell>
          <cell r="EW423">
            <v>14.016740590632041</v>
          </cell>
          <cell r="EX423">
            <v>4.0057945099641996</v>
          </cell>
          <cell r="EY423">
            <v>0.23499371959771215</v>
          </cell>
          <cell r="FA423">
            <v>2.4509801752753941</v>
          </cell>
          <cell r="FB423">
            <v>22.195461302027471</v>
          </cell>
          <cell r="FC423">
            <v>0.32885808492101243</v>
          </cell>
          <cell r="FZ423">
            <v>1</v>
          </cell>
          <cell r="GB423">
            <v>1</v>
          </cell>
          <cell r="GC423">
            <v>1</v>
          </cell>
          <cell r="GD423">
            <v>1</v>
          </cell>
          <cell r="GE423">
            <v>1</v>
          </cell>
          <cell r="GF423">
            <v>1</v>
          </cell>
        </row>
        <row r="424">
          <cell r="BJ424">
            <v>12</v>
          </cell>
          <cell r="BM424">
            <v>226.1946710584651</v>
          </cell>
          <cell r="BN424" t="str">
            <v>r.</v>
          </cell>
          <cell r="BP424">
            <v>165</v>
          </cell>
          <cell r="BR424">
            <v>582</v>
          </cell>
          <cell r="BV424">
            <v>630</v>
          </cell>
          <cell r="CZ424">
            <v>66.840000000000018</v>
          </cell>
          <cell r="DU424">
            <v>0.14356878456098282</v>
          </cell>
          <cell r="EJ424">
            <v>630</v>
          </cell>
          <cell r="EK424">
            <v>0.14356878456098282</v>
          </cell>
          <cell r="EQ424">
            <v>589.37392721848994</v>
          </cell>
          <cell r="EV424">
            <v>0.14356878456098282</v>
          </cell>
          <cell r="EW424">
            <v>22.265854796960532</v>
          </cell>
          <cell r="EX424">
            <v>2.4423968563771639</v>
          </cell>
          <cell r="EY424">
            <v>0.35065194808563471</v>
          </cell>
          <cell r="FA424">
            <v>1.750442342115438</v>
          </cell>
          <cell r="FB424">
            <v>29.738643879628082</v>
          </cell>
          <cell r="FC424">
            <v>0.46677639055212677</v>
          </cell>
          <cell r="FZ424">
            <v>1</v>
          </cell>
          <cell r="GB424">
            <v>1</v>
          </cell>
          <cell r="GC424">
            <v>1</v>
          </cell>
          <cell r="GD424">
            <v>1</v>
          </cell>
          <cell r="GE424">
            <v>1</v>
          </cell>
          <cell r="GF424">
            <v>1</v>
          </cell>
        </row>
        <row r="425">
          <cell r="BJ425">
            <v>12</v>
          </cell>
          <cell r="BM425">
            <v>226.1946710584651</v>
          </cell>
          <cell r="BN425" t="str">
            <v>r.</v>
          </cell>
          <cell r="BP425">
            <v>95</v>
          </cell>
          <cell r="BR425">
            <v>582</v>
          </cell>
          <cell r="BV425">
            <v>630</v>
          </cell>
          <cell r="CZ425">
            <v>70.38</v>
          </cell>
          <cell r="DU425">
            <v>0.23681409153456509</v>
          </cell>
          <cell r="EJ425">
            <v>0</v>
          </cell>
          <cell r="EK425">
            <v>0</v>
          </cell>
          <cell r="EQ425">
            <v>578.80735188470226</v>
          </cell>
          <cell r="EV425">
            <v>0.23681409153456509</v>
          </cell>
          <cell r="EW425">
            <v>29.11968035447514</v>
          </cell>
          <cell r="EX425">
            <v>1.7951940528925368</v>
          </cell>
          <cell r="EY425">
            <v>0.4251272487640001</v>
          </cell>
          <cell r="FA425">
            <v>0</v>
          </cell>
          <cell r="FB425" t="str">
            <v xml:space="preserve"> </v>
          </cell>
          <cell r="FC425" t="str">
            <v xml:space="preserve"> </v>
          </cell>
          <cell r="FZ425">
            <v>0</v>
          </cell>
          <cell r="GB425">
            <v>0</v>
          </cell>
          <cell r="GC425">
            <v>1</v>
          </cell>
          <cell r="GD425">
            <v>1</v>
          </cell>
          <cell r="GE425">
            <v>1</v>
          </cell>
          <cell r="GF425">
            <v>1</v>
          </cell>
        </row>
        <row r="426">
          <cell r="BJ426">
            <v>12</v>
          </cell>
          <cell r="BM426">
            <v>226.1946710584651</v>
          </cell>
          <cell r="BN426" t="str">
            <v>r.</v>
          </cell>
          <cell r="BP426">
            <v>65</v>
          </cell>
          <cell r="BR426">
            <v>582</v>
          </cell>
          <cell r="BV426">
            <v>630</v>
          </cell>
          <cell r="CZ426">
            <v>69.36</v>
          </cell>
          <cell r="DU426">
            <v>0.35120279864458687</v>
          </cell>
          <cell r="EJ426">
            <v>0</v>
          </cell>
          <cell r="EK426">
            <v>0</v>
          </cell>
          <cell r="EQ426">
            <v>574.4023192361127</v>
          </cell>
          <cell r="EV426">
            <v>0.35120279864458687</v>
          </cell>
          <cell r="EW426">
            <v>36.343412735546899</v>
          </cell>
          <cell r="EX426">
            <v>1.3591753825843134</v>
          </cell>
          <cell r="EY426">
            <v>0.4773461982124379</v>
          </cell>
          <cell r="FA426">
            <v>0</v>
          </cell>
          <cell r="FB426" t="str">
            <v xml:space="preserve"> </v>
          </cell>
          <cell r="FC426" t="str">
            <v xml:space="preserve"> </v>
          </cell>
          <cell r="FZ426">
            <v>0</v>
          </cell>
          <cell r="GB426">
            <v>0</v>
          </cell>
          <cell r="GC426">
            <v>1</v>
          </cell>
          <cell r="GD426">
            <v>1</v>
          </cell>
          <cell r="GE426">
            <v>1</v>
          </cell>
          <cell r="GF426">
            <v>1</v>
          </cell>
        </row>
        <row r="427">
          <cell r="BN427">
            <v>0</v>
          </cell>
          <cell r="BP427">
            <v>80</v>
          </cell>
          <cell r="BR427">
            <v>217</v>
          </cell>
          <cell r="BV427">
            <v>330</v>
          </cell>
          <cell r="CZ427">
            <v>25.650000000000002</v>
          </cell>
          <cell r="DU427">
            <v>3.1906432748538015E-2</v>
          </cell>
          <cell r="EK427">
            <v>0</v>
          </cell>
          <cell r="EQ427">
            <v>217</v>
          </cell>
          <cell r="EV427">
            <v>3.1906432748538015E-2</v>
          </cell>
          <cell r="EW427">
            <v>10.289605548258605</v>
          </cell>
          <cell r="EX427">
            <v>5.5083248122124715</v>
          </cell>
          <cell r="EY427">
            <v>0.1757509951779605</v>
          </cell>
          <cell r="FA427">
            <v>0</v>
          </cell>
          <cell r="FB427" t="str">
            <v xml:space="preserve"> </v>
          </cell>
          <cell r="FC427" t="str">
            <v xml:space="preserve"> </v>
          </cell>
          <cell r="FZ427">
            <v>0</v>
          </cell>
          <cell r="GB427">
            <v>0</v>
          </cell>
          <cell r="GC427">
            <v>1</v>
          </cell>
          <cell r="GD427">
            <v>1</v>
          </cell>
          <cell r="GE427">
            <v>1</v>
          </cell>
          <cell r="GF427">
            <v>1</v>
          </cell>
        </row>
        <row r="428">
          <cell r="BN428">
            <v>0</v>
          </cell>
          <cell r="BP428">
            <v>130</v>
          </cell>
          <cell r="BR428">
            <v>217</v>
          </cell>
          <cell r="BV428">
            <v>330</v>
          </cell>
          <cell r="CZ428">
            <v>26.295999999999999</v>
          </cell>
          <cell r="DU428">
            <v>5.9986309704898079E-2</v>
          </cell>
          <cell r="EK428">
            <v>0</v>
          </cell>
          <cell r="EQ428">
            <v>217</v>
          </cell>
          <cell r="EV428">
            <v>5.9986309704898079E-2</v>
          </cell>
          <cell r="EW428">
            <v>14.177166746343294</v>
          </cell>
          <cell r="EX428">
            <v>3.9585944978721908</v>
          </cell>
          <cell r="EY428">
            <v>0.23746147554546673</v>
          </cell>
          <cell r="FA428">
            <v>0</v>
          </cell>
          <cell r="FB428" t="str">
            <v xml:space="preserve"> </v>
          </cell>
          <cell r="FC428" t="str">
            <v xml:space="preserve"> </v>
          </cell>
          <cell r="FZ428">
            <v>0</v>
          </cell>
          <cell r="GB428">
            <v>0</v>
          </cell>
          <cell r="GC428">
            <v>1</v>
          </cell>
          <cell r="GD428">
            <v>1</v>
          </cell>
          <cell r="GE428">
            <v>1</v>
          </cell>
          <cell r="GF428">
            <v>1</v>
          </cell>
        </row>
        <row r="429">
          <cell r="BN429">
            <v>0</v>
          </cell>
          <cell r="BP429">
            <v>180</v>
          </cell>
          <cell r="BR429">
            <v>217</v>
          </cell>
          <cell r="BV429">
            <v>330</v>
          </cell>
          <cell r="CZ429">
            <v>24.616399999999999</v>
          </cell>
          <cell r="DU429">
            <v>6.4079231731691055E-2</v>
          </cell>
          <cell r="EK429">
            <v>0</v>
          </cell>
          <cell r="EQ429">
            <v>217</v>
          </cell>
          <cell r="EV429">
            <v>6.4079231731691055E-2</v>
          </cell>
          <cell r="EW429">
            <v>14.663325874815108</v>
          </cell>
          <cell r="EX429">
            <v>3.8217378556464712</v>
          </cell>
          <cell r="EY429">
            <v>0.24489402566974627</v>
          </cell>
          <cell r="FA429">
            <v>0</v>
          </cell>
          <cell r="FB429" t="str">
            <v xml:space="preserve"> </v>
          </cell>
          <cell r="FC429" t="str">
            <v xml:space="preserve"> </v>
          </cell>
          <cell r="FZ429">
            <v>0</v>
          </cell>
          <cell r="GB429">
            <v>0</v>
          </cell>
          <cell r="GC429">
            <v>1</v>
          </cell>
          <cell r="GD429">
            <v>0</v>
          </cell>
          <cell r="GE429">
            <v>1</v>
          </cell>
          <cell r="GF429">
            <v>0</v>
          </cell>
        </row>
        <row r="430">
          <cell r="BN430">
            <v>0</v>
          </cell>
          <cell r="BP430">
            <v>230</v>
          </cell>
          <cell r="BR430">
            <v>217</v>
          </cell>
          <cell r="BV430">
            <v>330</v>
          </cell>
          <cell r="CZ430">
            <v>21.447199999999999</v>
          </cell>
          <cell r="DU430">
            <v>7.3548062217911894E-2</v>
          </cell>
          <cell r="EK430">
            <v>0</v>
          </cell>
          <cell r="EQ430">
            <v>217</v>
          </cell>
          <cell r="EV430">
            <v>7.3548062217911894E-2</v>
          </cell>
          <cell r="EW430">
            <v>15.735535109080486</v>
          </cell>
          <cell r="EX430">
            <v>3.5491620546811911</v>
          </cell>
          <cell r="EY430">
            <v>0.26103399161914426</v>
          </cell>
          <cell r="FA430">
            <v>0</v>
          </cell>
          <cell r="FB430" t="str">
            <v xml:space="preserve"> </v>
          </cell>
          <cell r="FC430" t="str">
            <v xml:space="preserve"> </v>
          </cell>
          <cell r="FZ430">
            <v>0</v>
          </cell>
          <cell r="GB430">
            <v>0</v>
          </cell>
          <cell r="GC430">
            <v>1</v>
          </cell>
          <cell r="GD430">
            <v>0</v>
          </cell>
          <cell r="GE430">
            <v>1</v>
          </cell>
          <cell r="GF430">
            <v>0</v>
          </cell>
        </row>
        <row r="431">
          <cell r="BN431">
            <v>0</v>
          </cell>
          <cell r="BP431">
            <v>230</v>
          </cell>
          <cell r="BR431">
            <v>217</v>
          </cell>
          <cell r="BV431">
            <v>330</v>
          </cell>
          <cell r="CZ431">
            <v>21.447199999999999</v>
          </cell>
          <cell r="DU431">
            <v>7.3548062217911894E-2</v>
          </cell>
          <cell r="EK431">
            <v>0</v>
          </cell>
          <cell r="EQ431">
            <v>217</v>
          </cell>
          <cell r="EV431">
            <v>7.3548062217911894E-2</v>
          </cell>
          <cell r="EW431">
            <v>15.735535109080486</v>
          </cell>
          <cell r="EX431">
            <v>3.5491620546811911</v>
          </cell>
          <cell r="EY431">
            <v>0.26103399161914426</v>
          </cell>
          <cell r="FA431">
            <v>0</v>
          </cell>
          <cell r="FB431" t="str">
            <v xml:space="preserve"> </v>
          </cell>
          <cell r="FC431" t="str">
            <v xml:space="preserve"> </v>
          </cell>
          <cell r="FZ431">
            <v>0</v>
          </cell>
          <cell r="GB431">
            <v>0</v>
          </cell>
          <cell r="GC431">
            <v>1</v>
          </cell>
          <cell r="GD431">
            <v>0</v>
          </cell>
          <cell r="GE431">
            <v>1</v>
          </cell>
          <cell r="GF431">
            <v>0</v>
          </cell>
        </row>
        <row r="432">
          <cell r="BN432">
            <v>0</v>
          </cell>
          <cell r="BP432">
            <v>560</v>
          </cell>
          <cell r="BR432">
            <v>450</v>
          </cell>
          <cell r="BV432">
            <v>330</v>
          </cell>
          <cell r="CZ432">
            <v>23.970399999999998</v>
          </cell>
          <cell r="DU432">
            <v>6.1676067149484377E-2</v>
          </cell>
          <cell r="EK432">
            <v>0</v>
          </cell>
          <cell r="EQ432">
            <v>450</v>
          </cell>
          <cell r="EV432">
            <v>6.1676067149484377E-2</v>
          </cell>
          <cell r="EW432">
            <v>14.379698017355611</v>
          </cell>
          <cell r="EX432">
            <v>3.9004800464672873</v>
          </cell>
          <cell r="EY432">
            <v>0.24056626926114036</v>
          </cell>
          <cell r="FA432">
            <v>0</v>
          </cell>
          <cell r="FB432" t="str">
            <v xml:space="preserve"> </v>
          </cell>
          <cell r="FC432" t="str">
            <v xml:space="preserve"> </v>
          </cell>
          <cell r="FZ432">
            <v>0</v>
          </cell>
          <cell r="GB432">
            <v>0</v>
          </cell>
          <cell r="GC432">
            <v>1</v>
          </cell>
          <cell r="GD432">
            <v>0</v>
          </cell>
          <cell r="GE432">
            <v>0</v>
          </cell>
          <cell r="GF432">
            <v>0</v>
          </cell>
        </row>
        <row r="433">
          <cell r="BN433">
            <v>0</v>
          </cell>
          <cell r="BP433">
            <v>180</v>
          </cell>
          <cell r="BR433">
            <v>451</v>
          </cell>
          <cell r="BV433">
            <v>330</v>
          </cell>
          <cell r="CZ433">
            <v>20.223600000000001</v>
          </cell>
          <cell r="DU433">
            <v>4.454696493205957E-2</v>
          </cell>
          <cell r="EK433">
            <v>0</v>
          </cell>
          <cell r="EQ433">
            <v>451</v>
          </cell>
          <cell r="EV433">
            <v>4.454696493205957E-2</v>
          </cell>
          <cell r="EW433">
            <v>12.184567232778312</v>
          </cell>
          <cell r="EX433">
            <v>4.6312221339503958</v>
          </cell>
          <cell r="EY433">
            <v>0.20630688999366636</v>
          </cell>
          <cell r="FA433">
            <v>0</v>
          </cell>
          <cell r="FB433" t="str">
            <v xml:space="preserve"> </v>
          </cell>
          <cell r="FC433" t="str">
            <v xml:space="preserve"> </v>
          </cell>
          <cell r="FZ433">
            <v>0</v>
          </cell>
          <cell r="GB433">
            <v>0</v>
          </cell>
          <cell r="GC433">
            <v>1</v>
          </cell>
          <cell r="GD433">
            <v>1</v>
          </cell>
          <cell r="GE433">
            <v>1</v>
          </cell>
          <cell r="GF433">
            <v>1</v>
          </cell>
        </row>
        <row r="434">
          <cell r="BN434">
            <v>0</v>
          </cell>
          <cell r="BP434">
            <v>330</v>
          </cell>
          <cell r="BR434">
            <v>444</v>
          </cell>
          <cell r="BV434">
            <v>330</v>
          </cell>
          <cell r="CZ434">
            <v>21.447199999999999</v>
          </cell>
          <cell r="DU434">
            <v>2.9388451639374837E-2</v>
          </cell>
          <cell r="EK434">
            <v>0</v>
          </cell>
          <cell r="EQ434">
            <v>444</v>
          </cell>
          <cell r="EV434">
            <v>2.9388451639374837E-2</v>
          </cell>
          <cell r="EW434">
            <v>9.871007753415789</v>
          </cell>
          <cell r="EX434">
            <v>5.7469097167359173</v>
          </cell>
          <cell r="EY434">
            <v>0.16889277828614685</v>
          </cell>
          <cell r="FA434">
            <v>0</v>
          </cell>
          <cell r="FB434" t="str">
            <v xml:space="preserve"> </v>
          </cell>
          <cell r="FC434" t="str">
            <v xml:space="preserve"> </v>
          </cell>
          <cell r="FZ434">
            <v>0</v>
          </cell>
          <cell r="GB434">
            <v>0</v>
          </cell>
          <cell r="GC434">
            <v>1</v>
          </cell>
          <cell r="GD434">
            <v>0</v>
          </cell>
          <cell r="GE434">
            <v>0</v>
          </cell>
          <cell r="GF434">
            <v>0</v>
          </cell>
        </row>
        <row r="435">
          <cell r="BN435">
            <v>0</v>
          </cell>
          <cell r="BP435">
            <v>400</v>
          </cell>
          <cell r="BR435">
            <v>444</v>
          </cell>
          <cell r="BV435">
            <v>330</v>
          </cell>
          <cell r="CZ435">
            <v>21.447199999999999</v>
          </cell>
          <cell r="DU435">
            <v>2.2772203364541759E-2</v>
          </cell>
          <cell r="EK435">
            <v>0</v>
          </cell>
          <cell r="EQ435">
            <v>444</v>
          </cell>
          <cell r="EV435">
            <v>2.2772203364541759E-2</v>
          </cell>
          <cell r="EW435">
            <v>8.6793540509631661</v>
          </cell>
          <cell r="EX435">
            <v>6.5508156686450754</v>
          </cell>
          <cell r="EY435">
            <v>0.14917650661001225</v>
          </cell>
          <cell r="FA435">
            <v>0</v>
          </cell>
          <cell r="FB435" t="str">
            <v xml:space="preserve"> </v>
          </cell>
          <cell r="FC435" t="str">
            <v xml:space="preserve"> </v>
          </cell>
          <cell r="FZ435">
            <v>0</v>
          </cell>
          <cell r="GB435">
            <v>0</v>
          </cell>
          <cell r="GC435">
            <v>1</v>
          </cell>
          <cell r="GD435">
            <v>0</v>
          </cell>
          <cell r="GE435">
            <v>0</v>
          </cell>
          <cell r="GF435">
            <v>0</v>
          </cell>
        </row>
        <row r="436">
          <cell r="BN436">
            <v>0</v>
          </cell>
          <cell r="BP436">
            <v>80</v>
          </cell>
          <cell r="BR436">
            <v>212</v>
          </cell>
          <cell r="BV436">
            <v>330</v>
          </cell>
          <cell r="CZ436">
            <v>30.430399999999999</v>
          </cell>
          <cell r="DU436">
            <v>1.6049739733950259E-2</v>
          </cell>
          <cell r="EK436">
            <v>0</v>
          </cell>
          <cell r="EQ436">
            <v>212</v>
          </cell>
          <cell r="EV436">
            <v>1.6049739733950259E-2</v>
          </cell>
          <cell r="EW436">
            <v>7.2782211250741158</v>
          </cell>
          <cell r="EX436">
            <v>7.8298343738861886</v>
          </cell>
          <cell r="EY436">
            <v>0.12566680386081069</v>
          </cell>
          <cell r="FA436">
            <v>0</v>
          </cell>
          <cell r="FB436" t="str">
            <v xml:space="preserve"> </v>
          </cell>
          <cell r="FC436" t="str">
            <v xml:space="preserve"> </v>
          </cell>
          <cell r="FZ436">
            <v>0</v>
          </cell>
          <cell r="GB436">
            <v>0</v>
          </cell>
          <cell r="GC436">
            <v>1</v>
          </cell>
          <cell r="GD436">
            <v>1</v>
          </cell>
          <cell r="GE436">
            <v>1</v>
          </cell>
          <cell r="GF436">
            <v>1</v>
          </cell>
        </row>
        <row r="437">
          <cell r="BN437">
            <v>0</v>
          </cell>
          <cell r="BP437">
            <v>130</v>
          </cell>
          <cell r="BR437">
            <v>212</v>
          </cell>
          <cell r="BV437">
            <v>330</v>
          </cell>
          <cell r="CZ437">
            <v>30.430399999999999</v>
          </cell>
          <cell r="DU437">
            <v>1.4748409485251593E-2</v>
          </cell>
          <cell r="EK437">
            <v>0</v>
          </cell>
          <cell r="EQ437">
            <v>212</v>
          </cell>
          <cell r="EV437">
            <v>1.4748409485251593E-2</v>
          </cell>
          <cell r="EW437">
            <v>6.9753912417075483</v>
          </cell>
          <cell r="EX437">
            <v>8.1733666005047514</v>
          </cell>
          <cell r="EY437">
            <v>0.12054415749732285</v>
          </cell>
          <cell r="FA437">
            <v>0</v>
          </cell>
          <cell r="FB437" t="str">
            <v xml:space="preserve"> </v>
          </cell>
          <cell r="FC437" t="str">
            <v xml:space="preserve"> </v>
          </cell>
          <cell r="FZ437">
            <v>0</v>
          </cell>
          <cell r="GB437">
            <v>0</v>
          </cell>
          <cell r="GC437">
            <v>1</v>
          </cell>
          <cell r="GD437">
            <v>0</v>
          </cell>
          <cell r="GE437">
            <v>1</v>
          </cell>
          <cell r="GF437">
            <v>0</v>
          </cell>
        </row>
        <row r="438">
          <cell r="BN438">
            <v>0</v>
          </cell>
          <cell r="BP438">
            <v>180</v>
          </cell>
          <cell r="BR438">
            <v>217</v>
          </cell>
          <cell r="BV438">
            <v>330</v>
          </cell>
          <cell r="CZ438">
            <v>28.811599999999999</v>
          </cell>
          <cell r="DU438">
            <v>2.1876605256216246E-2</v>
          </cell>
          <cell r="EK438">
            <v>0</v>
          </cell>
          <cell r="EQ438">
            <v>217</v>
          </cell>
          <cell r="EV438">
            <v>2.1876605256216246E-2</v>
          </cell>
          <cell r="EW438">
            <v>8.5056779734875896</v>
          </cell>
          <cell r="EX438">
            <v>6.6866233118371303</v>
          </cell>
          <cell r="EY438">
            <v>0.14628061869007425</v>
          </cell>
          <cell r="FA438">
            <v>0</v>
          </cell>
          <cell r="FB438" t="str">
            <v xml:space="preserve"> </v>
          </cell>
          <cell r="FC438" t="str">
            <v xml:space="preserve"> </v>
          </cell>
          <cell r="FZ438">
            <v>0</v>
          </cell>
          <cell r="GB438">
            <v>0</v>
          </cell>
          <cell r="GC438">
            <v>1</v>
          </cell>
          <cell r="GD438">
            <v>0</v>
          </cell>
          <cell r="GE438">
            <v>1</v>
          </cell>
          <cell r="GF438">
            <v>0</v>
          </cell>
        </row>
        <row r="439">
          <cell r="BN439">
            <v>0</v>
          </cell>
          <cell r="BP439">
            <v>230</v>
          </cell>
          <cell r="BR439">
            <v>217</v>
          </cell>
          <cell r="BV439">
            <v>330</v>
          </cell>
          <cell r="CZ439">
            <v>28.811599999999999</v>
          </cell>
          <cell r="DU439">
            <v>1.1797331630315567E-2</v>
          </cell>
          <cell r="EK439">
            <v>0</v>
          </cell>
          <cell r="EQ439">
            <v>217</v>
          </cell>
          <cell r="EV439">
            <v>1.1797331630315567E-2</v>
          </cell>
          <cell r="EW439">
            <v>6.2355126357532349</v>
          </cell>
          <cell r="EX439">
            <v>9.1523183338467202</v>
          </cell>
          <cell r="EY439">
            <v>0.10797293457060697</v>
          </cell>
          <cell r="FA439">
            <v>0</v>
          </cell>
          <cell r="FB439" t="str">
            <v xml:space="preserve"> </v>
          </cell>
          <cell r="FC439" t="str">
            <v xml:space="preserve"> </v>
          </cell>
          <cell r="FZ439">
            <v>0</v>
          </cell>
          <cell r="GB439">
            <v>0</v>
          </cell>
          <cell r="GC439">
            <v>1</v>
          </cell>
          <cell r="GD439">
            <v>0</v>
          </cell>
          <cell r="GE439">
            <v>1</v>
          </cell>
          <cell r="GF439">
            <v>0</v>
          </cell>
        </row>
        <row r="440">
          <cell r="BN440">
            <v>0</v>
          </cell>
          <cell r="BP440">
            <v>80</v>
          </cell>
          <cell r="BR440">
            <v>211</v>
          </cell>
          <cell r="BV440">
            <v>330</v>
          </cell>
          <cell r="CZ440">
            <v>28.811599999999999</v>
          </cell>
          <cell r="DU440">
            <v>9.3920504241347246E-3</v>
          </cell>
          <cell r="EK440">
            <v>0</v>
          </cell>
          <cell r="EQ440">
            <v>211</v>
          </cell>
          <cell r="EV440">
            <v>9.3920504241347246E-3</v>
          </cell>
          <cell r="EW440">
            <v>5.5614112713734576</v>
          </cell>
          <cell r="EX440">
            <v>10.270005985381163</v>
          </cell>
          <cell r="EY440">
            <v>9.6456414070865304E-2</v>
          </cell>
          <cell r="FA440">
            <v>0</v>
          </cell>
          <cell r="FB440" t="str">
            <v xml:space="preserve"> </v>
          </cell>
          <cell r="FC440" t="str">
            <v xml:space="preserve"> </v>
          </cell>
          <cell r="FZ440">
            <v>0</v>
          </cell>
          <cell r="GB440">
            <v>0</v>
          </cell>
          <cell r="GC440">
            <v>1</v>
          </cell>
          <cell r="GD440">
            <v>1</v>
          </cell>
          <cell r="GE440">
            <v>1</v>
          </cell>
          <cell r="GF440">
            <v>1</v>
          </cell>
        </row>
        <row r="441">
          <cell r="BN441">
            <v>0</v>
          </cell>
          <cell r="BP441">
            <v>130</v>
          </cell>
          <cell r="BR441">
            <v>211</v>
          </cell>
          <cell r="BV441">
            <v>330</v>
          </cell>
          <cell r="CZ441">
            <v>33.2044</v>
          </cell>
          <cell r="DU441">
            <v>0.1054468684873089</v>
          </cell>
          <cell r="EK441">
            <v>0</v>
          </cell>
          <cell r="EQ441">
            <v>211</v>
          </cell>
          <cell r="EV441">
            <v>0.1054468684873089</v>
          </cell>
          <cell r="EW441">
            <v>18.948965668364206</v>
          </cell>
          <cell r="EX441">
            <v>2.9126360924497621</v>
          </cell>
          <cell r="EY441">
            <v>0.30712835499193936</v>
          </cell>
          <cell r="FA441">
            <v>0</v>
          </cell>
          <cell r="FB441" t="str">
            <v xml:space="preserve"> </v>
          </cell>
          <cell r="FC441" t="str">
            <v xml:space="preserve"> </v>
          </cell>
          <cell r="FZ441">
            <v>0</v>
          </cell>
          <cell r="GB441">
            <v>0</v>
          </cell>
          <cell r="GC441">
            <v>1</v>
          </cell>
          <cell r="GD441">
            <v>0</v>
          </cell>
          <cell r="GE441">
            <v>1</v>
          </cell>
          <cell r="GF441">
            <v>0</v>
          </cell>
        </row>
        <row r="442">
          <cell r="BN442">
            <v>0</v>
          </cell>
          <cell r="BP442">
            <v>180</v>
          </cell>
          <cell r="BR442">
            <v>211</v>
          </cell>
          <cell r="BV442">
            <v>330</v>
          </cell>
          <cell r="CZ442">
            <v>33.2044</v>
          </cell>
          <cell r="DU442">
            <v>6.350664369782319E-2</v>
          </cell>
          <cell r="EK442">
            <v>0</v>
          </cell>
          <cell r="EQ442">
            <v>211</v>
          </cell>
          <cell r="EV442">
            <v>6.350664369782319E-2</v>
          </cell>
          <cell r="EW442">
            <v>14.59620405916414</v>
          </cell>
          <cell r="EX442">
            <v>3.8401020861556434</v>
          </cell>
          <cell r="EY442">
            <v>0.24387199494875397</v>
          </cell>
          <cell r="FA442">
            <v>0</v>
          </cell>
          <cell r="FB442" t="str">
            <v xml:space="preserve"> </v>
          </cell>
          <cell r="FC442" t="str">
            <v xml:space="preserve"> </v>
          </cell>
          <cell r="FZ442">
            <v>0</v>
          </cell>
          <cell r="GB442">
            <v>0</v>
          </cell>
          <cell r="GC442">
            <v>1</v>
          </cell>
          <cell r="GD442">
            <v>0</v>
          </cell>
          <cell r="GE442">
            <v>1</v>
          </cell>
          <cell r="GF442">
            <v>0</v>
          </cell>
        </row>
        <row r="443">
          <cell r="BN443">
            <v>0</v>
          </cell>
          <cell r="BP443">
            <v>230</v>
          </cell>
          <cell r="BR443">
            <v>211</v>
          </cell>
          <cell r="BV443">
            <v>330</v>
          </cell>
          <cell r="CZ443">
            <v>24.357999999999997</v>
          </cell>
          <cell r="DU443">
            <v>6.2455866655718867E-2</v>
          </cell>
          <cell r="EK443">
            <v>0</v>
          </cell>
          <cell r="EQ443">
            <v>211</v>
          </cell>
          <cell r="EV443">
            <v>6.2455866655718867E-2</v>
          </cell>
          <cell r="EW443">
            <v>14.472288157142446</v>
          </cell>
          <cell r="EX443">
            <v>3.8744426855817555</v>
          </cell>
          <cell r="EY443">
            <v>0.24198167573591942</v>
          </cell>
          <cell r="FA443">
            <v>0</v>
          </cell>
          <cell r="FB443" t="str">
            <v xml:space="preserve"> </v>
          </cell>
          <cell r="FC443" t="str">
            <v xml:space="preserve"> </v>
          </cell>
          <cell r="FZ443">
            <v>0</v>
          </cell>
          <cell r="GB443">
            <v>0</v>
          </cell>
          <cell r="GC443">
            <v>1</v>
          </cell>
          <cell r="GD443">
            <v>0</v>
          </cell>
          <cell r="GE443">
            <v>1</v>
          </cell>
          <cell r="GF443">
            <v>0</v>
          </cell>
        </row>
        <row r="444">
          <cell r="BN444">
            <v>0</v>
          </cell>
          <cell r="BP444">
            <v>20</v>
          </cell>
          <cell r="BR444">
            <v>225</v>
          </cell>
          <cell r="BV444">
            <v>330</v>
          </cell>
          <cell r="CZ444">
            <v>24.357999999999997</v>
          </cell>
          <cell r="DU444">
            <v>4.8501519008128754E-2</v>
          </cell>
          <cell r="EK444">
            <v>0</v>
          </cell>
          <cell r="EQ444">
            <v>225</v>
          </cell>
          <cell r="EV444">
            <v>4.8501519008128754E-2</v>
          </cell>
          <cell r="EW444">
            <v>12.722577840624343</v>
          </cell>
          <cell r="EX444">
            <v>4.4292110988755065</v>
          </cell>
          <cell r="EY444">
            <v>0.21482346630312524</v>
          </cell>
          <cell r="FA444">
            <v>0</v>
          </cell>
          <cell r="FB444" t="str">
            <v xml:space="preserve"> </v>
          </cell>
          <cell r="FC444" t="str">
            <v xml:space="preserve"> </v>
          </cell>
          <cell r="FZ444">
            <v>0</v>
          </cell>
          <cell r="GB444">
            <v>0</v>
          </cell>
          <cell r="GC444">
            <v>1</v>
          </cell>
          <cell r="GD444">
            <v>1</v>
          </cell>
          <cell r="GE444">
            <v>1</v>
          </cell>
          <cell r="GF444">
            <v>1</v>
          </cell>
        </row>
        <row r="445">
          <cell r="BN445">
            <v>0</v>
          </cell>
          <cell r="BP445">
            <v>50</v>
          </cell>
          <cell r="BR445">
            <v>225</v>
          </cell>
          <cell r="BV445">
            <v>330</v>
          </cell>
          <cell r="CZ445">
            <v>29.138400000000004</v>
          </cell>
          <cell r="DU445">
            <v>9.7510501606127994E-2</v>
          </cell>
          <cell r="EK445">
            <v>0</v>
          </cell>
          <cell r="EQ445">
            <v>225</v>
          </cell>
          <cell r="EV445">
            <v>9.7510501606127994E-2</v>
          </cell>
          <cell r="EW445">
            <v>18.19588650933132</v>
          </cell>
          <cell r="EX445">
            <v>3.0422533872981887</v>
          </cell>
          <cell r="EY445">
            <v>0.29665165380838837</v>
          </cell>
          <cell r="FA445">
            <v>0</v>
          </cell>
          <cell r="FB445" t="str">
            <v xml:space="preserve"> </v>
          </cell>
          <cell r="FC445" t="str">
            <v xml:space="preserve"> </v>
          </cell>
          <cell r="FZ445">
            <v>0</v>
          </cell>
          <cell r="GB445">
            <v>0</v>
          </cell>
          <cell r="GC445">
            <v>1</v>
          </cell>
          <cell r="GD445">
            <v>1</v>
          </cell>
          <cell r="GE445">
            <v>1</v>
          </cell>
          <cell r="GF445">
            <v>1</v>
          </cell>
        </row>
        <row r="446">
          <cell r="BN446">
            <v>0</v>
          </cell>
          <cell r="BP446">
            <v>90</v>
          </cell>
          <cell r="BR446">
            <v>225</v>
          </cell>
          <cell r="BV446">
            <v>330</v>
          </cell>
          <cell r="CZ446">
            <v>29.526</v>
          </cell>
          <cell r="DU446">
            <v>5.8230034545824018E-2</v>
          </cell>
          <cell r="EK446">
            <v>0</v>
          </cell>
          <cell r="EQ446">
            <v>225</v>
          </cell>
          <cell r="EV446">
            <v>5.8230034545824018E-2</v>
          </cell>
          <cell r="EW446">
            <v>13.963811605989736</v>
          </cell>
          <cell r="EX446">
            <v>4.0216002032696201</v>
          </cell>
          <cell r="EY446">
            <v>0.23417791876588287</v>
          </cell>
          <cell r="FA446">
            <v>0</v>
          </cell>
          <cell r="FB446" t="str">
            <v xml:space="preserve"> </v>
          </cell>
          <cell r="FC446" t="str">
            <v xml:space="preserve"> </v>
          </cell>
          <cell r="FZ446">
            <v>0</v>
          </cell>
          <cell r="GB446">
            <v>0</v>
          </cell>
          <cell r="GC446">
            <v>1</v>
          </cell>
          <cell r="GD446">
            <v>1</v>
          </cell>
          <cell r="GE446">
            <v>1</v>
          </cell>
          <cell r="GF446">
            <v>1</v>
          </cell>
        </row>
        <row r="447">
          <cell r="BN447">
            <v>0</v>
          </cell>
          <cell r="BP447">
            <v>140</v>
          </cell>
          <cell r="BR447">
            <v>219</v>
          </cell>
          <cell r="BV447">
            <v>330</v>
          </cell>
          <cell r="CZ447">
            <v>24.8064</v>
          </cell>
          <cell r="DU447">
            <v>4.8822078173374611E-2</v>
          </cell>
          <cell r="EK447">
            <v>0</v>
          </cell>
          <cell r="EQ447">
            <v>219</v>
          </cell>
          <cell r="EV447">
            <v>4.8822078173374611E-2</v>
          </cell>
          <cell r="EW447">
            <v>12.765259358814131</v>
          </cell>
          <cell r="EX447">
            <v>4.413902643046467</v>
          </cell>
          <cell r="EY447">
            <v>0.21549589988847942</v>
          </cell>
          <cell r="FA447">
            <v>0</v>
          </cell>
          <cell r="FB447" t="str">
            <v xml:space="preserve"> </v>
          </cell>
          <cell r="FC447" t="str">
            <v xml:space="preserve"> </v>
          </cell>
          <cell r="FZ447">
            <v>0</v>
          </cell>
          <cell r="GB447">
            <v>0</v>
          </cell>
          <cell r="GC447">
            <v>1</v>
          </cell>
          <cell r="GD447">
            <v>0</v>
          </cell>
          <cell r="GE447">
            <v>1</v>
          </cell>
          <cell r="GF447">
            <v>0</v>
          </cell>
        </row>
        <row r="448">
          <cell r="BN448">
            <v>0</v>
          </cell>
          <cell r="BP448">
            <v>190</v>
          </cell>
          <cell r="BR448">
            <v>220</v>
          </cell>
          <cell r="BV448">
            <v>330</v>
          </cell>
          <cell r="CZ448">
            <v>25.779199999999999</v>
          </cell>
          <cell r="DU448">
            <v>3.7250962015888775E-2</v>
          </cell>
          <cell r="EK448">
            <v>0</v>
          </cell>
          <cell r="EQ448">
            <v>220</v>
          </cell>
          <cell r="EV448">
            <v>3.7250962015888775E-2</v>
          </cell>
          <cell r="EW448">
            <v>11.128209590817148</v>
          </cell>
          <cell r="EX448">
            <v>5.0837923143225803</v>
          </cell>
          <cell r="EY448">
            <v>0.18937615439749772</v>
          </cell>
          <cell r="FA448">
            <v>0</v>
          </cell>
          <cell r="FB448" t="str">
            <v xml:space="preserve"> </v>
          </cell>
          <cell r="FC448" t="str">
            <v xml:space="preserve"> </v>
          </cell>
          <cell r="FZ448">
            <v>0</v>
          </cell>
          <cell r="GB448">
            <v>0</v>
          </cell>
          <cell r="GC448">
            <v>1</v>
          </cell>
          <cell r="GD448">
            <v>0</v>
          </cell>
          <cell r="GE448">
            <v>1</v>
          </cell>
          <cell r="GF448">
            <v>0</v>
          </cell>
        </row>
        <row r="449">
          <cell r="BN449">
            <v>0</v>
          </cell>
          <cell r="BP449">
            <v>190</v>
          </cell>
          <cell r="BR449">
            <v>220</v>
          </cell>
          <cell r="BV449">
            <v>330</v>
          </cell>
          <cell r="CZ449">
            <v>25.779199999999999</v>
          </cell>
          <cell r="DU449">
            <v>0.1338986469712016</v>
          </cell>
          <cell r="EK449">
            <v>0</v>
          </cell>
          <cell r="EQ449">
            <v>220</v>
          </cell>
          <cell r="EV449">
            <v>0.1338986469712016</v>
          </cell>
          <cell r="EW449">
            <v>21.464313037145267</v>
          </cell>
          <cell r="EX449">
            <v>2.5432922292019469</v>
          </cell>
          <cell r="EY449">
            <v>0.34054338834251185</v>
          </cell>
          <cell r="FA449">
            <v>0</v>
          </cell>
          <cell r="FB449" t="str">
            <v xml:space="preserve"> </v>
          </cell>
          <cell r="FC449" t="str">
            <v xml:space="preserve"> </v>
          </cell>
          <cell r="FZ449">
            <v>0</v>
          </cell>
          <cell r="GB449">
            <v>0</v>
          </cell>
          <cell r="GC449">
            <v>1</v>
          </cell>
          <cell r="GD449">
            <v>0</v>
          </cell>
          <cell r="GE449">
            <v>1</v>
          </cell>
          <cell r="GF449">
            <v>0</v>
          </cell>
        </row>
        <row r="450">
          <cell r="BN450">
            <v>0</v>
          </cell>
          <cell r="BP450">
            <v>112</v>
          </cell>
          <cell r="BR450">
            <v>257</v>
          </cell>
          <cell r="BV450">
            <v>290</v>
          </cell>
          <cell r="CZ450">
            <v>17.023999999999997</v>
          </cell>
          <cell r="DU450">
            <v>8.2789003759398502E-2</v>
          </cell>
          <cell r="EK450">
            <v>0</v>
          </cell>
          <cell r="EQ450">
            <v>257</v>
          </cell>
          <cell r="EV450">
            <v>8.2789003759398502E-2</v>
          </cell>
          <cell r="EW450">
            <v>16.72215000372724</v>
          </cell>
          <cell r="EX450">
            <v>3.3284979833639854</v>
          </cell>
          <cell r="EY450">
            <v>0.2755630320578713</v>
          </cell>
          <cell r="FA450">
            <v>0</v>
          </cell>
          <cell r="FB450" t="str">
            <v xml:space="preserve"> </v>
          </cell>
          <cell r="FC450" t="str">
            <v xml:space="preserve"> </v>
          </cell>
          <cell r="FZ450">
            <v>0</v>
          </cell>
          <cell r="GB450">
            <v>0</v>
          </cell>
          <cell r="GC450">
            <v>1</v>
          </cell>
          <cell r="GD450">
            <v>1</v>
          </cell>
          <cell r="GE450">
            <v>1</v>
          </cell>
          <cell r="GF450">
            <v>1</v>
          </cell>
        </row>
        <row r="451">
          <cell r="BN451">
            <v>0</v>
          </cell>
          <cell r="BP451">
            <v>152</v>
          </cell>
          <cell r="BR451">
            <v>257</v>
          </cell>
          <cell r="BV451">
            <v>290</v>
          </cell>
          <cell r="CZ451">
            <v>18.772000000000002</v>
          </cell>
          <cell r="DU451">
            <v>5.6387172384402294E-2</v>
          </cell>
          <cell r="EK451">
            <v>0</v>
          </cell>
          <cell r="EQ451">
            <v>257</v>
          </cell>
          <cell r="EV451">
            <v>5.6387172384402294E-2</v>
          </cell>
          <cell r="EW451">
            <v>13.73666600860358</v>
          </cell>
          <cell r="EX451">
            <v>4.0907859880246198</v>
          </cell>
          <cell r="EY451">
            <v>0.2306678546944417</v>
          </cell>
          <cell r="FA451">
            <v>0</v>
          </cell>
          <cell r="FB451" t="str">
            <v xml:space="preserve"> </v>
          </cell>
          <cell r="FC451" t="str">
            <v xml:space="preserve"> </v>
          </cell>
          <cell r="FZ451">
            <v>0</v>
          </cell>
          <cell r="GB451">
            <v>0</v>
          </cell>
          <cell r="GC451">
            <v>1</v>
          </cell>
          <cell r="GD451">
            <v>1</v>
          </cell>
          <cell r="GE451">
            <v>1</v>
          </cell>
          <cell r="GF451">
            <v>1</v>
          </cell>
        </row>
        <row r="452">
          <cell r="BN452">
            <v>0</v>
          </cell>
          <cell r="BP452">
            <v>90</v>
          </cell>
          <cell r="BR452">
            <v>257</v>
          </cell>
          <cell r="BV452">
            <v>290</v>
          </cell>
          <cell r="CZ452">
            <v>17.86</v>
          </cell>
          <cell r="DU452">
            <v>7.8913773796192604E-2</v>
          </cell>
          <cell r="EK452">
            <v>0</v>
          </cell>
          <cell r="EQ452">
            <v>257</v>
          </cell>
          <cell r="EV452">
            <v>7.8913773796192604E-2</v>
          </cell>
          <cell r="EW452">
            <v>16.314879362722369</v>
          </cell>
          <cell r="EX452">
            <v>3.4164395260902269</v>
          </cell>
          <cell r="EY452">
            <v>0.26960413595025562</v>
          </cell>
          <cell r="FA452">
            <v>0</v>
          </cell>
          <cell r="FB452" t="str">
            <v xml:space="preserve"> </v>
          </cell>
          <cell r="FC452" t="str">
            <v xml:space="preserve"> </v>
          </cell>
          <cell r="FZ452">
            <v>0</v>
          </cell>
          <cell r="GB452">
            <v>0</v>
          </cell>
          <cell r="GC452">
            <v>1</v>
          </cell>
          <cell r="GD452">
            <v>1</v>
          </cell>
          <cell r="GE452">
            <v>1</v>
          </cell>
          <cell r="GF452">
            <v>1</v>
          </cell>
        </row>
        <row r="453">
          <cell r="BN453">
            <v>0</v>
          </cell>
          <cell r="BP453">
            <v>185</v>
          </cell>
          <cell r="BR453">
            <v>257</v>
          </cell>
          <cell r="BV453">
            <v>290</v>
          </cell>
          <cell r="CZ453">
            <v>17.86</v>
          </cell>
          <cell r="DU453">
            <v>7.8913773796192604E-2</v>
          </cell>
          <cell r="EK453">
            <v>0</v>
          </cell>
          <cell r="EQ453">
            <v>257</v>
          </cell>
          <cell r="EV453">
            <v>7.8913773796192604E-2</v>
          </cell>
          <cell r="EW453">
            <v>16.314879362722369</v>
          </cell>
          <cell r="EX453">
            <v>3.4164395260902269</v>
          </cell>
          <cell r="EY453">
            <v>0.26960413595025562</v>
          </cell>
          <cell r="FA453">
            <v>0</v>
          </cell>
          <cell r="FB453" t="str">
            <v xml:space="preserve"> </v>
          </cell>
          <cell r="FC453" t="str">
            <v xml:space="preserve"> </v>
          </cell>
          <cell r="FZ453">
            <v>0</v>
          </cell>
          <cell r="GB453">
            <v>0</v>
          </cell>
          <cell r="GC453">
            <v>1</v>
          </cell>
          <cell r="GD453">
            <v>0</v>
          </cell>
          <cell r="GE453">
            <v>1</v>
          </cell>
          <cell r="GF453">
            <v>0</v>
          </cell>
        </row>
        <row r="454">
          <cell r="BN454">
            <v>0</v>
          </cell>
          <cell r="BP454">
            <v>190</v>
          </cell>
          <cell r="BR454">
            <v>257</v>
          </cell>
          <cell r="BV454">
            <v>290</v>
          </cell>
          <cell r="CZ454">
            <v>15.276</v>
          </cell>
          <cell r="DU454">
            <v>6.9291699397748097E-2</v>
          </cell>
          <cell r="EK454">
            <v>0</v>
          </cell>
          <cell r="EQ454">
            <v>257</v>
          </cell>
          <cell r="EV454">
            <v>6.9291699397748097E-2</v>
          </cell>
          <cell r="EW454">
            <v>15.26199359496678</v>
          </cell>
          <cell r="EX454">
            <v>3.6649342471963289</v>
          </cell>
          <cell r="EY454">
            <v>0.25394952216924022</v>
          </cell>
          <cell r="FA454">
            <v>0</v>
          </cell>
          <cell r="FB454" t="str">
            <v xml:space="preserve"> </v>
          </cell>
          <cell r="FC454" t="str">
            <v xml:space="preserve"> </v>
          </cell>
          <cell r="FZ454">
            <v>0</v>
          </cell>
          <cell r="GB454">
            <v>0</v>
          </cell>
          <cell r="GC454">
            <v>1</v>
          </cell>
          <cell r="GD454">
            <v>0</v>
          </cell>
          <cell r="GE454">
            <v>1</v>
          </cell>
          <cell r="GF454">
            <v>0</v>
          </cell>
        </row>
        <row r="455">
          <cell r="BN455">
            <v>0</v>
          </cell>
          <cell r="BP455">
            <v>112</v>
          </cell>
          <cell r="BR455">
            <v>257</v>
          </cell>
          <cell r="BV455">
            <v>438</v>
          </cell>
          <cell r="CZ455">
            <v>18.088000000000001</v>
          </cell>
          <cell r="DU455">
            <v>7.7729986731534723E-2</v>
          </cell>
          <cell r="EK455">
            <v>0</v>
          </cell>
          <cell r="EQ455">
            <v>257</v>
          </cell>
          <cell r="EV455">
            <v>7.7729986731534723E-2</v>
          </cell>
          <cell r="EW455">
            <v>16.18865651251004</v>
          </cell>
          <cell r="EX455">
            <v>3.4445678785934826</v>
          </cell>
          <cell r="EY455">
            <v>0.26774621549894212</v>
          </cell>
          <cell r="FA455">
            <v>0</v>
          </cell>
          <cell r="FB455" t="str">
            <v xml:space="preserve"> </v>
          </cell>
          <cell r="FC455" t="str">
            <v xml:space="preserve"> </v>
          </cell>
          <cell r="FZ455">
            <v>0</v>
          </cell>
          <cell r="GB455">
            <v>0</v>
          </cell>
          <cell r="GC455">
            <v>1</v>
          </cell>
          <cell r="GD455">
            <v>1</v>
          </cell>
          <cell r="GE455">
            <v>1</v>
          </cell>
          <cell r="GF455">
            <v>1</v>
          </cell>
        </row>
        <row r="456">
          <cell r="BJ456">
            <v>10</v>
          </cell>
          <cell r="BM456">
            <v>157.07963267948966</v>
          </cell>
          <cell r="BN456" t="str">
            <v>r.-ass.</v>
          </cell>
          <cell r="BP456">
            <v>175</v>
          </cell>
          <cell r="BR456">
            <v>455</v>
          </cell>
          <cell r="BV456">
            <v>425</v>
          </cell>
          <cell r="CZ456">
            <v>21.172000000000001</v>
          </cell>
          <cell r="DU456">
            <v>0.18018095028145825</v>
          </cell>
          <cell r="EJ456">
            <v>425</v>
          </cell>
          <cell r="EK456">
            <v>0.18018095028145825</v>
          </cell>
          <cell r="EQ456">
            <v>469.56638897548646</v>
          </cell>
          <cell r="EV456">
            <v>0.18018095028145825</v>
          </cell>
          <cell r="EW456">
            <v>25.117580608029492</v>
          </cell>
          <cell r="EX456">
            <v>2.1330673408057383</v>
          </cell>
          <cell r="EY456">
            <v>0.38433810048072109</v>
          </cell>
          <cell r="FA456">
            <v>1.5680057224267669</v>
          </cell>
          <cell r="FB456">
            <v>32.52780725296833</v>
          </cell>
          <cell r="FC456">
            <v>0.49854511394789536</v>
          </cell>
          <cell r="FZ456">
            <v>1</v>
          </cell>
          <cell r="GB456">
            <v>1</v>
          </cell>
          <cell r="GC456">
            <v>1</v>
          </cell>
          <cell r="GD456">
            <v>0</v>
          </cell>
          <cell r="GE456">
            <v>1</v>
          </cell>
          <cell r="GF456">
            <v>0</v>
          </cell>
        </row>
        <row r="457">
          <cell r="BJ457">
            <v>10</v>
          </cell>
          <cell r="BM457">
            <v>157.07963267948966</v>
          </cell>
          <cell r="BN457" t="str">
            <v>r.-ass.</v>
          </cell>
          <cell r="BP457">
            <v>250</v>
          </cell>
          <cell r="BR457">
            <v>455</v>
          </cell>
          <cell r="BV457">
            <v>537</v>
          </cell>
          <cell r="CZ457">
            <v>21.172000000000001</v>
          </cell>
          <cell r="DU457">
            <v>0.15936475108423567</v>
          </cell>
          <cell r="EJ457">
            <v>537</v>
          </cell>
          <cell r="EK457">
            <v>0.15936475108423567</v>
          </cell>
          <cell r="EQ457">
            <v>469.56638897548646</v>
          </cell>
          <cell r="EV457">
            <v>0.15936475108423567</v>
          </cell>
          <cell r="EW457">
            <v>23.528497909022455</v>
          </cell>
          <cell r="EX457">
            <v>2.2967179465122736</v>
          </cell>
          <cell r="EY457">
            <v>0.36601588385662537</v>
          </cell>
          <cell r="FA457">
            <v>1.7728183879525827</v>
          </cell>
          <cell r="FB457">
            <v>29.426196237539934</v>
          </cell>
          <cell r="FC457">
            <v>0.52818387411069656</v>
          </cell>
          <cell r="FZ457">
            <v>1</v>
          </cell>
          <cell r="GB457">
            <v>1</v>
          </cell>
          <cell r="GC457">
            <v>0</v>
          </cell>
          <cell r="GD457">
            <v>0</v>
          </cell>
          <cell r="GE457">
            <v>0</v>
          </cell>
          <cell r="GF457">
            <v>0</v>
          </cell>
        </row>
        <row r="458">
          <cell r="BJ458">
            <v>8</v>
          </cell>
          <cell r="BM458">
            <v>100.53096491487338</v>
          </cell>
          <cell r="BN458" t="str">
            <v>r.</v>
          </cell>
          <cell r="BP458">
            <v>236</v>
          </cell>
          <cell r="BR458">
            <v>719.5</v>
          </cell>
          <cell r="BV458">
            <v>575</v>
          </cell>
          <cell r="BZ458">
            <v>650</v>
          </cell>
          <cell r="CZ458">
            <v>17.948800000000002</v>
          </cell>
          <cell r="DU458">
            <v>0.13646468416483576</v>
          </cell>
          <cell r="EJ458">
            <v>575</v>
          </cell>
          <cell r="EK458">
            <v>0.13646468416483576</v>
          </cell>
          <cell r="EQ458">
            <v>690.39668257449364</v>
          </cell>
          <cell r="EV458">
            <v>0.13646468416483576</v>
          </cell>
          <cell r="EW458">
            <v>21.679313177417843</v>
          </cell>
          <cell r="EX458">
            <v>2.5155323954893261</v>
          </cell>
          <cell r="EY458">
            <v>0.3432813338568636</v>
          </cell>
          <cell r="FA458">
            <v>2.125908195184524</v>
          </cell>
          <cell r="FB458">
            <v>25.191692701627446</v>
          </cell>
          <cell r="FC458">
            <v>0.60257189325886851</v>
          </cell>
          <cell r="FZ458">
            <v>1</v>
          </cell>
          <cell r="GB458">
            <v>1</v>
          </cell>
          <cell r="GC458">
            <v>1</v>
          </cell>
          <cell r="GD458">
            <v>0</v>
          </cell>
          <cell r="GE458">
            <v>0</v>
          </cell>
          <cell r="GF458">
            <v>0</v>
          </cell>
        </row>
        <row r="459">
          <cell r="BJ459">
            <v>10</v>
          </cell>
          <cell r="BM459">
            <v>157.07963267948966</v>
          </cell>
          <cell r="BN459" t="str">
            <v>r.</v>
          </cell>
          <cell r="BP459">
            <v>177</v>
          </cell>
          <cell r="BR459">
            <v>709.5</v>
          </cell>
          <cell r="BV459">
            <v>625</v>
          </cell>
          <cell r="BZ459">
            <v>687.5</v>
          </cell>
          <cell r="CZ459">
            <v>13.904000000000003</v>
          </cell>
          <cell r="DU459">
            <v>0.3989209723198015</v>
          </cell>
          <cell r="EJ459">
            <v>625</v>
          </cell>
          <cell r="EK459">
            <v>0.3989209723198015</v>
          </cell>
          <cell r="EQ459">
            <v>672.23279557062449</v>
          </cell>
          <cell r="EV459">
            <v>0.3989209723198015</v>
          </cell>
          <cell r="EW459">
            <v>39.168407654326124</v>
          </cell>
          <cell r="EX459">
            <v>1.227502409348757</v>
          </cell>
          <cell r="EY459">
            <v>0.48967645466230514</v>
          </cell>
          <cell r="FA459">
            <v>1.1264267780957182</v>
          </cell>
          <cell r="FB459">
            <v>41.597482850075679</v>
          </cell>
          <cell r="FC459">
            <v>0.72406942106442906</v>
          </cell>
          <cell r="FZ459">
            <v>1</v>
          </cell>
          <cell r="GB459">
            <v>1</v>
          </cell>
          <cell r="GC459">
            <v>1</v>
          </cell>
          <cell r="GD459">
            <v>1</v>
          </cell>
          <cell r="GE459">
            <v>1</v>
          </cell>
          <cell r="GF459">
            <v>1</v>
          </cell>
        </row>
        <row r="460">
          <cell r="BJ460">
            <v>10</v>
          </cell>
          <cell r="BM460">
            <v>157.07963267948966</v>
          </cell>
          <cell r="BN460" t="str">
            <v>r.</v>
          </cell>
          <cell r="BP460">
            <v>108</v>
          </cell>
          <cell r="BR460">
            <v>697</v>
          </cell>
          <cell r="BV460">
            <v>625</v>
          </cell>
          <cell r="BZ460">
            <v>687.5</v>
          </cell>
          <cell r="CZ460">
            <v>19.528800000000004</v>
          </cell>
          <cell r="DU460">
            <v>0.46547952361659689</v>
          </cell>
          <cell r="EJ460">
            <v>625</v>
          </cell>
          <cell r="EK460">
            <v>0.46547952361659689</v>
          </cell>
          <cell r="EQ460">
            <v>644.49048968589705</v>
          </cell>
          <cell r="EV460">
            <v>0.46547952361659689</v>
          </cell>
          <cell r="EW460">
            <v>43.020547701368251</v>
          </cell>
          <cell r="EX460">
            <v>1.0715979716503594</v>
          </cell>
          <cell r="EY460">
            <v>0.4988069133523208</v>
          </cell>
          <cell r="FA460">
            <v>0.80224165073101594</v>
          </cell>
          <cell r="FB460">
            <v>51.261962017108267</v>
          </cell>
          <cell r="FC460">
            <v>0.61204661263033189</v>
          </cell>
          <cell r="FZ460">
            <v>1</v>
          </cell>
          <cell r="GB460">
            <v>1</v>
          </cell>
          <cell r="GC460">
            <v>1</v>
          </cell>
          <cell r="GD460">
            <v>1</v>
          </cell>
          <cell r="GE460">
            <v>1</v>
          </cell>
          <cell r="GF460">
            <v>1</v>
          </cell>
        </row>
        <row r="461">
          <cell r="BN461">
            <v>0</v>
          </cell>
          <cell r="BP461">
            <v>150</v>
          </cell>
          <cell r="BR461">
            <v>284</v>
          </cell>
          <cell r="BV461">
            <v>330</v>
          </cell>
          <cell r="DU461">
            <v>0</v>
          </cell>
          <cell r="EK461">
            <v>0</v>
          </cell>
          <cell r="EQ461">
            <v>284</v>
          </cell>
          <cell r="EV461">
            <v>0</v>
          </cell>
          <cell r="EW461">
            <v>0</v>
          </cell>
          <cell r="EX461">
            <v>0</v>
          </cell>
          <cell r="EY461">
            <v>0</v>
          </cell>
          <cell r="FA461">
            <v>0</v>
          </cell>
          <cell r="FB461" t="str">
            <v xml:space="preserve"> </v>
          </cell>
          <cell r="FC461" t="str">
            <v xml:space="preserve"> </v>
          </cell>
          <cell r="FZ461">
            <v>0</v>
          </cell>
          <cell r="GB461">
            <v>0</v>
          </cell>
          <cell r="GC461">
            <v>1</v>
          </cell>
          <cell r="GD461">
            <v>1</v>
          </cell>
          <cell r="GE461">
            <v>1</v>
          </cell>
          <cell r="GF461">
            <v>1</v>
          </cell>
        </row>
        <row r="462">
          <cell r="BN462">
            <v>0</v>
          </cell>
          <cell r="BP462">
            <v>90</v>
          </cell>
          <cell r="BR462">
            <v>284</v>
          </cell>
          <cell r="BV462">
            <v>330</v>
          </cell>
          <cell r="DU462">
            <v>0</v>
          </cell>
          <cell r="EK462">
            <v>0</v>
          </cell>
          <cell r="EQ462">
            <v>284</v>
          </cell>
          <cell r="EV462">
            <v>0</v>
          </cell>
          <cell r="EW462">
            <v>0</v>
          </cell>
          <cell r="EX462">
            <v>0</v>
          </cell>
          <cell r="EY462">
            <v>0</v>
          </cell>
          <cell r="FA462">
            <v>0</v>
          </cell>
          <cell r="FB462" t="str">
            <v xml:space="preserve"> </v>
          </cell>
          <cell r="FC462" t="str">
            <v xml:space="preserve"> </v>
          </cell>
          <cell r="FZ462">
            <v>0</v>
          </cell>
          <cell r="GB462">
            <v>0</v>
          </cell>
          <cell r="GC462">
            <v>1</v>
          </cell>
          <cell r="GD462">
            <v>1</v>
          </cell>
          <cell r="GE462">
            <v>1</v>
          </cell>
          <cell r="GF462">
            <v>1</v>
          </cell>
        </row>
        <row r="463">
          <cell r="BN463">
            <v>0</v>
          </cell>
          <cell r="BP463">
            <v>200</v>
          </cell>
          <cell r="BR463">
            <v>284</v>
          </cell>
          <cell r="BV463">
            <v>330</v>
          </cell>
          <cell r="DU463">
            <v>0</v>
          </cell>
          <cell r="EK463">
            <v>0</v>
          </cell>
          <cell r="EQ463">
            <v>284</v>
          </cell>
          <cell r="EV463">
            <v>0</v>
          </cell>
          <cell r="EW463">
            <v>0</v>
          </cell>
          <cell r="EX463">
            <v>0</v>
          </cell>
          <cell r="EY463">
            <v>0</v>
          </cell>
          <cell r="FA463">
            <v>0</v>
          </cell>
          <cell r="FB463" t="str">
            <v xml:space="preserve"> </v>
          </cell>
          <cell r="FC463" t="str">
            <v xml:space="preserve"> </v>
          </cell>
          <cell r="FZ463">
            <v>0</v>
          </cell>
          <cell r="GB463">
            <v>0</v>
          </cell>
          <cell r="GC463">
            <v>1</v>
          </cell>
          <cell r="GD463">
            <v>1</v>
          </cell>
          <cell r="GE463">
            <v>1</v>
          </cell>
          <cell r="GF463">
            <v>1</v>
          </cell>
        </row>
        <row r="464">
          <cell r="BN464">
            <v>0</v>
          </cell>
          <cell r="BP464">
            <v>140</v>
          </cell>
          <cell r="BR464">
            <v>284</v>
          </cell>
          <cell r="BV464">
            <v>330</v>
          </cell>
          <cell r="DU464">
            <v>0</v>
          </cell>
          <cell r="EK464">
            <v>0</v>
          </cell>
          <cell r="EQ464">
            <v>284</v>
          </cell>
          <cell r="EV464">
            <v>0</v>
          </cell>
          <cell r="EW464">
            <v>0</v>
          </cell>
          <cell r="EX464">
            <v>0</v>
          </cell>
          <cell r="EY464">
            <v>0</v>
          </cell>
          <cell r="FA464">
            <v>0</v>
          </cell>
          <cell r="FB464" t="str">
            <v xml:space="preserve"> </v>
          </cell>
          <cell r="FC464" t="str">
            <v xml:space="preserve"> </v>
          </cell>
          <cell r="FZ464">
            <v>0</v>
          </cell>
          <cell r="GB464">
            <v>0</v>
          </cell>
          <cell r="GC464">
            <v>1</v>
          </cell>
          <cell r="GD464">
            <v>1</v>
          </cell>
          <cell r="GE464">
            <v>1</v>
          </cell>
          <cell r="GF464">
            <v>1</v>
          </cell>
        </row>
        <row r="465">
          <cell r="BN465">
            <v>0</v>
          </cell>
          <cell r="BP465">
            <v>100</v>
          </cell>
          <cell r="BR465">
            <v>284</v>
          </cell>
          <cell r="BV465">
            <v>330</v>
          </cell>
          <cell r="DU465">
            <v>0</v>
          </cell>
          <cell r="EK465">
            <v>0</v>
          </cell>
          <cell r="EQ465">
            <v>284</v>
          </cell>
          <cell r="EV465">
            <v>0</v>
          </cell>
          <cell r="EW465">
            <v>0</v>
          </cell>
          <cell r="EX465">
            <v>0</v>
          </cell>
          <cell r="EY465">
            <v>0</v>
          </cell>
          <cell r="FA465">
            <v>0</v>
          </cell>
          <cell r="FB465" t="str">
            <v xml:space="preserve"> </v>
          </cell>
          <cell r="FC465" t="str">
            <v xml:space="preserve"> </v>
          </cell>
          <cell r="FZ465">
            <v>0</v>
          </cell>
          <cell r="GB465">
            <v>0</v>
          </cell>
          <cell r="GC465">
            <v>1</v>
          </cell>
          <cell r="GD465">
            <v>1</v>
          </cell>
          <cell r="GE465">
            <v>1</v>
          </cell>
          <cell r="GF465">
            <v>1</v>
          </cell>
        </row>
        <row r="466">
          <cell r="BN466">
            <v>0</v>
          </cell>
          <cell r="BP466">
            <v>300</v>
          </cell>
          <cell r="BR466">
            <v>284</v>
          </cell>
          <cell r="BV466">
            <v>330</v>
          </cell>
          <cell r="DU466">
            <v>0</v>
          </cell>
          <cell r="EK466">
            <v>0</v>
          </cell>
          <cell r="EQ466">
            <v>284</v>
          </cell>
          <cell r="EV466">
            <v>0</v>
          </cell>
          <cell r="EW466">
            <v>0</v>
          </cell>
          <cell r="EX466">
            <v>0</v>
          </cell>
          <cell r="EY466">
            <v>0</v>
          </cell>
          <cell r="FA466">
            <v>0</v>
          </cell>
          <cell r="FB466" t="str">
            <v xml:space="preserve"> </v>
          </cell>
          <cell r="FC466" t="str">
            <v xml:space="preserve"> </v>
          </cell>
          <cell r="FZ466">
            <v>0</v>
          </cell>
          <cell r="GB466">
            <v>0</v>
          </cell>
          <cell r="GC466">
            <v>1</v>
          </cell>
          <cell r="GD466">
            <v>0</v>
          </cell>
          <cell r="GE466">
            <v>1</v>
          </cell>
          <cell r="GF466">
            <v>0</v>
          </cell>
        </row>
        <row r="467">
          <cell r="BN467">
            <v>0</v>
          </cell>
          <cell r="BP467">
            <v>200</v>
          </cell>
          <cell r="BR467">
            <v>284</v>
          </cell>
          <cell r="BV467">
            <v>330</v>
          </cell>
          <cell r="DU467">
            <v>0</v>
          </cell>
          <cell r="EK467">
            <v>0</v>
          </cell>
          <cell r="EQ467">
            <v>284</v>
          </cell>
          <cell r="EV467">
            <v>0</v>
          </cell>
          <cell r="EW467">
            <v>0</v>
          </cell>
          <cell r="EX467">
            <v>0</v>
          </cell>
          <cell r="EY467">
            <v>0</v>
          </cell>
          <cell r="FA467">
            <v>0</v>
          </cell>
          <cell r="FB467" t="str">
            <v xml:space="preserve"> </v>
          </cell>
          <cell r="FC467" t="str">
            <v xml:space="preserve"> </v>
          </cell>
          <cell r="FZ467">
            <v>0</v>
          </cell>
          <cell r="GB467">
            <v>0</v>
          </cell>
          <cell r="GC467">
            <v>1</v>
          </cell>
          <cell r="GD467">
            <v>1</v>
          </cell>
          <cell r="GE467">
            <v>1</v>
          </cell>
          <cell r="GF467">
            <v>1</v>
          </cell>
        </row>
        <row r="468">
          <cell r="BJ468">
            <v>8</v>
          </cell>
          <cell r="BM468">
            <v>100.53096491487338</v>
          </cell>
          <cell r="BN468" t="str">
            <v>r.</v>
          </cell>
          <cell r="BP468">
            <v>325</v>
          </cell>
          <cell r="BR468">
            <v>615</v>
          </cell>
          <cell r="BV468">
            <v>430</v>
          </cell>
          <cell r="CZ468">
            <v>27.36</v>
          </cell>
          <cell r="DU468">
            <v>1.2963957089037503E-2</v>
          </cell>
          <cell r="EJ468">
            <v>430</v>
          </cell>
          <cell r="EK468">
            <v>1.2963957089037503E-2</v>
          </cell>
          <cell r="EQ468">
            <v>528.14913056473256</v>
          </cell>
          <cell r="EV468">
            <v>1.2963957089037503E-2</v>
          </cell>
          <cell r="EW468">
            <v>6.5378398789880503</v>
          </cell>
          <cell r="EX468">
            <v>8.7256484889102861</v>
          </cell>
          <cell r="EY468">
            <v>0.11311893258425788</v>
          </cell>
          <cell r="FA468">
            <v>3.7011086389307803</v>
          </cell>
          <cell r="FB468">
            <v>15.119684462874179</v>
          </cell>
          <cell r="FC468">
            <v>0.15243752075471709</v>
          </cell>
          <cell r="FZ468">
            <v>1</v>
          </cell>
          <cell r="GB468">
            <v>0</v>
          </cell>
          <cell r="GC468">
            <v>1</v>
          </cell>
          <cell r="GD468">
            <v>1</v>
          </cell>
          <cell r="GE468">
            <v>0</v>
          </cell>
          <cell r="GF468">
            <v>0</v>
          </cell>
        </row>
        <row r="469">
          <cell r="BJ469">
            <v>9.5</v>
          </cell>
          <cell r="BM469">
            <v>141.7643684932394</v>
          </cell>
          <cell r="BN469" t="str">
            <v>r.</v>
          </cell>
          <cell r="BP469">
            <v>465</v>
          </cell>
          <cell r="BR469">
            <v>607.5</v>
          </cell>
          <cell r="BV469">
            <v>430</v>
          </cell>
          <cell r="CZ469">
            <v>27.36</v>
          </cell>
          <cell r="DU469">
            <v>1.2777186369886805E-2</v>
          </cell>
          <cell r="EJ469">
            <v>430</v>
          </cell>
          <cell r="EK469">
            <v>1.2777186369886805E-2</v>
          </cell>
          <cell r="EQ469">
            <v>528.14913056473256</v>
          </cell>
          <cell r="EV469">
            <v>1.2777186369886805E-2</v>
          </cell>
          <cell r="EW469">
            <v>6.490369981695431</v>
          </cell>
          <cell r="EX469">
            <v>8.7900222972876172</v>
          </cell>
          <cell r="EY469">
            <v>0.11231175308790443</v>
          </cell>
          <cell r="FA469">
            <v>2.8886228089515975</v>
          </cell>
          <cell r="FB469">
            <v>19.095123397349365</v>
          </cell>
          <cell r="FC469">
            <v>9.5513472305162578E-2</v>
          </cell>
          <cell r="FZ469">
            <v>1</v>
          </cell>
          <cell r="GB469">
            <v>0</v>
          </cell>
          <cell r="GC469">
            <v>1</v>
          </cell>
          <cell r="GD469">
            <v>1</v>
          </cell>
          <cell r="GE469">
            <v>0</v>
          </cell>
          <cell r="GF469">
            <v>0</v>
          </cell>
        </row>
        <row r="470">
          <cell r="BJ470">
            <v>9.5</v>
          </cell>
          <cell r="BM470">
            <v>141.7643684932394</v>
          </cell>
          <cell r="BN470" t="str">
            <v>r.</v>
          </cell>
          <cell r="BP470">
            <v>325</v>
          </cell>
          <cell r="BR470">
            <v>607.5</v>
          </cell>
          <cell r="BV470">
            <v>430</v>
          </cell>
          <cell r="CZ470">
            <v>27.36</v>
          </cell>
          <cell r="DU470">
            <v>1.8281205113838038E-2</v>
          </cell>
          <cell r="EJ470">
            <v>430</v>
          </cell>
          <cell r="EK470">
            <v>1.8281205113838038E-2</v>
          </cell>
          <cell r="EQ470">
            <v>528.14913056473256</v>
          </cell>
          <cell r="EV470">
            <v>1.8281205113838038E-2</v>
          </cell>
          <cell r="EW470">
            <v>7.7706480831182736</v>
          </cell>
          <cell r="EX470">
            <v>7.3280958661179616</v>
          </cell>
          <cell r="EY470">
            <v>0.13396642362237107</v>
          </cell>
          <cell r="FA470">
            <v>2.5640409986984345</v>
          </cell>
          <cell r="FB470">
            <v>21.306249319134412</v>
          </cell>
          <cell r="FC470">
            <v>0.11077395681874015</v>
          </cell>
          <cell r="FZ470">
            <v>1</v>
          </cell>
          <cell r="GB470">
            <v>0</v>
          </cell>
          <cell r="GC470">
            <v>1</v>
          </cell>
          <cell r="GD470">
            <v>1</v>
          </cell>
          <cell r="GE470">
            <v>0</v>
          </cell>
          <cell r="GF470">
            <v>0</v>
          </cell>
        </row>
        <row r="471">
          <cell r="BJ471">
            <v>8</v>
          </cell>
          <cell r="BM471">
            <v>100.53096491487338</v>
          </cell>
          <cell r="BN471" t="str">
            <v>r.</v>
          </cell>
          <cell r="BP471">
            <v>325</v>
          </cell>
          <cell r="BR471">
            <v>615</v>
          </cell>
          <cell r="BV471">
            <v>430</v>
          </cell>
          <cell r="CZ471">
            <v>50.92</v>
          </cell>
          <cell r="DU471">
            <v>6.9657082866470162E-3</v>
          </cell>
          <cell r="EJ471">
            <v>430</v>
          </cell>
          <cell r="EK471">
            <v>6.9657082866470162E-3</v>
          </cell>
          <cell r="EQ471">
            <v>576.06980249260494</v>
          </cell>
          <cell r="EV471">
            <v>6.9657082866470162E-3</v>
          </cell>
          <cell r="EW471">
            <v>4.7875217643766232</v>
          </cell>
          <cell r="EX471">
            <v>11.93986679153803</v>
          </cell>
          <cell r="EY471">
            <v>8.3169629051277977E-2</v>
          </cell>
          <cell r="FA471">
            <v>3.7717056034180025</v>
          </cell>
          <cell r="FB471">
            <v>14.849295733631275</v>
          </cell>
          <cell r="FC471">
            <v>8.4846579684927564E-2</v>
          </cell>
          <cell r="FZ471">
            <v>1</v>
          </cell>
          <cell r="GB471">
            <v>0</v>
          </cell>
          <cell r="GC471">
            <v>1</v>
          </cell>
          <cell r="GD471">
            <v>1</v>
          </cell>
          <cell r="GE471">
            <v>0</v>
          </cell>
          <cell r="GF471">
            <v>0</v>
          </cell>
        </row>
        <row r="472">
          <cell r="BJ472">
            <v>9.5</v>
          </cell>
          <cell r="BM472">
            <v>141.7643684932394</v>
          </cell>
          <cell r="BN472" t="str">
            <v>r.</v>
          </cell>
          <cell r="BP472">
            <v>325</v>
          </cell>
          <cell r="BR472">
            <v>607.5</v>
          </cell>
          <cell r="BV472">
            <v>430</v>
          </cell>
          <cell r="CZ472">
            <v>50.92</v>
          </cell>
          <cell r="DU472">
            <v>9.8227370760920803E-3</v>
          </cell>
          <cell r="EJ472">
            <v>430</v>
          </cell>
          <cell r="EK472">
            <v>9.8227370760920803E-3</v>
          </cell>
          <cell r="EQ472">
            <v>576.06980249260494</v>
          </cell>
          <cell r="EV472">
            <v>9.8227370760920803E-3</v>
          </cell>
          <cell r="EW472">
            <v>5.6879066513862737</v>
          </cell>
          <cell r="EX472">
            <v>10.040150320566728</v>
          </cell>
          <cell r="EY472">
            <v>9.8621756803368585E-2</v>
          </cell>
          <cell r="FA472">
            <v>2.6746721176593038</v>
          </cell>
          <cell r="FB472">
            <v>20.499644270260941</v>
          </cell>
          <cell r="FC472">
            <v>6.4074664293106751E-2</v>
          </cell>
          <cell r="FZ472">
            <v>1</v>
          </cell>
          <cell r="GB472">
            <v>0</v>
          </cell>
          <cell r="GC472">
            <v>1</v>
          </cell>
          <cell r="GD472">
            <v>1</v>
          </cell>
          <cell r="GE472">
            <v>0</v>
          </cell>
          <cell r="GF472">
            <v>0</v>
          </cell>
        </row>
        <row r="473">
          <cell r="BJ473">
            <v>9.5</v>
          </cell>
          <cell r="BM473">
            <v>141.7643684932394</v>
          </cell>
          <cell r="BN473" t="str">
            <v>r.</v>
          </cell>
          <cell r="BP473">
            <v>230</v>
          </cell>
          <cell r="BR473">
            <v>607.5</v>
          </cell>
          <cell r="BV473">
            <v>430</v>
          </cell>
          <cell r="CZ473">
            <v>50.92</v>
          </cell>
          <cell r="DU473">
            <v>1.3879954564043159E-2</v>
          </cell>
          <cell r="EJ473">
            <v>430</v>
          </cell>
          <cell r="EK473">
            <v>1.3879954564043159E-2</v>
          </cell>
          <cell r="EQ473">
            <v>576.06980249260494</v>
          </cell>
          <cell r="EV473">
            <v>1.3879954564043159E-2</v>
          </cell>
          <cell r="EW473">
            <v>6.7659139760394851</v>
          </cell>
          <cell r="EX473">
            <v>8.4288994163749944</v>
          </cell>
          <cell r="EY473">
            <v>0.11699274092417483</v>
          </cell>
          <cell r="FA473">
            <v>1.8928448832665843</v>
          </cell>
          <cell r="FB473">
            <v>27.847731530665371</v>
          </cell>
          <cell r="FC473">
            <v>5.0887930314045635E-2</v>
          </cell>
          <cell r="FZ473">
            <v>1</v>
          </cell>
          <cell r="GB473">
            <v>0</v>
          </cell>
          <cell r="GC473">
            <v>1</v>
          </cell>
          <cell r="GD473">
            <v>1</v>
          </cell>
          <cell r="GE473">
            <v>0</v>
          </cell>
          <cell r="GF473">
            <v>0</v>
          </cell>
        </row>
        <row r="474">
          <cell r="BJ474">
            <v>8</v>
          </cell>
          <cell r="BM474">
            <v>100.53096491487338</v>
          </cell>
          <cell r="BN474" t="str">
            <v>r.</v>
          </cell>
          <cell r="BP474">
            <v>325</v>
          </cell>
          <cell r="BR474">
            <v>615</v>
          </cell>
          <cell r="BV474">
            <v>430</v>
          </cell>
          <cell r="CZ474">
            <v>66.11999999999999</v>
          </cell>
          <cell r="DU474">
            <v>5.3643960368431054E-3</v>
          </cell>
          <cell r="EJ474">
            <v>430</v>
          </cell>
          <cell r="EK474">
            <v>5.3643960368431054E-3</v>
          </cell>
          <cell r="EQ474">
            <v>587.3134435388215</v>
          </cell>
          <cell r="EV474">
            <v>5.3643960368431054E-3</v>
          </cell>
          <cell r="EW474">
            <v>4.2002206211523516</v>
          </cell>
          <cell r="EX474">
            <v>13.616691059780692</v>
          </cell>
          <cell r="EY474">
            <v>7.3045323556004488E-2</v>
          </cell>
          <cell r="FA474">
            <v>3.9811221367956353</v>
          </cell>
          <cell r="FB474">
            <v>14.100152131178067</v>
          </cell>
          <cell r="FC474">
            <v>7.2309198143711229E-2</v>
          </cell>
          <cell r="FZ474">
            <v>1</v>
          </cell>
          <cell r="GB474">
            <v>0</v>
          </cell>
          <cell r="GC474">
            <v>1</v>
          </cell>
          <cell r="GD474">
            <v>1</v>
          </cell>
          <cell r="GE474">
            <v>0</v>
          </cell>
          <cell r="GF474">
            <v>0</v>
          </cell>
        </row>
        <row r="475">
          <cell r="BJ475">
            <v>9.5</v>
          </cell>
          <cell r="BM475">
            <v>141.7643684932394</v>
          </cell>
          <cell r="BN475" t="str">
            <v>r.</v>
          </cell>
          <cell r="BP475">
            <v>270</v>
          </cell>
          <cell r="BR475">
            <v>607.5</v>
          </cell>
          <cell r="BV475">
            <v>430</v>
          </cell>
          <cell r="CZ475">
            <v>66.11999999999999</v>
          </cell>
          <cell r="DU475">
            <v>9.1055810911836992E-3</v>
          </cell>
          <cell r="EJ475">
            <v>430</v>
          </cell>
          <cell r="EK475">
            <v>9.1055810911836992E-3</v>
          </cell>
          <cell r="EQ475">
            <v>587.3134435388215</v>
          </cell>
          <cell r="EV475">
            <v>9.1055810911836992E-3</v>
          </cell>
          <cell r="EW475">
            <v>5.4756762321522157</v>
          </cell>
          <cell r="EX475">
            <v>10.431814553794441</v>
          </cell>
          <cell r="EY475">
            <v>9.4987733347765571E-2</v>
          </cell>
          <cell r="FA475">
            <v>2.3454094361416096</v>
          </cell>
          <cell r="FB475">
            <v>23.091692734175197</v>
          </cell>
          <cell r="FC475">
            <v>4.735590857582396E-2</v>
          </cell>
          <cell r="FZ475">
            <v>1</v>
          </cell>
          <cell r="GB475">
            <v>0</v>
          </cell>
          <cell r="GC475">
            <v>1</v>
          </cell>
          <cell r="GD475">
            <v>1</v>
          </cell>
          <cell r="GE475">
            <v>0</v>
          </cell>
          <cell r="GF475">
            <v>0</v>
          </cell>
        </row>
        <row r="476">
          <cell r="BJ476">
            <v>9.5</v>
          </cell>
          <cell r="BM476">
            <v>141.7643684932394</v>
          </cell>
          <cell r="BN476" t="str">
            <v>r.</v>
          </cell>
          <cell r="BP476">
            <v>160</v>
          </cell>
          <cell r="BR476">
            <v>607.5</v>
          </cell>
          <cell r="BV476">
            <v>430</v>
          </cell>
          <cell r="CZ476">
            <v>66.11999999999999</v>
          </cell>
          <cell r="DU476">
            <v>1.5365668091372494E-2</v>
          </cell>
          <cell r="EJ476">
            <v>430</v>
          </cell>
          <cell r="EK476">
            <v>1.5365668091372494E-2</v>
          </cell>
          <cell r="EQ476">
            <v>587.3134435388215</v>
          </cell>
          <cell r="EV476">
            <v>1.5365668091372494E-2</v>
          </cell>
          <cell r="EW476">
            <v>7.1206047607333733</v>
          </cell>
          <cell r="EX476">
            <v>8.0050078727496246</v>
          </cell>
          <cell r="EY476">
            <v>0.12300229404149451</v>
          </cell>
          <cell r="FA476">
            <v>1.4926602389830605</v>
          </cell>
          <cell r="FB476">
            <v>33.819903234808223</v>
          </cell>
          <cell r="FC476">
            <v>3.9680726466138815E-2</v>
          </cell>
          <cell r="FZ476">
            <v>1</v>
          </cell>
          <cell r="GB476">
            <v>0</v>
          </cell>
          <cell r="GC476">
            <v>1</v>
          </cell>
          <cell r="GD476">
            <v>1</v>
          </cell>
          <cell r="GE476">
            <v>1</v>
          </cell>
          <cell r="GF476">
            <v>1</v>
          </cell>
        </row>
        <row r="477">
          <cell r="BJ477">
            <v>5</v>
          </cell>
          <cell r="BM477">
            <v>39.269908169872416</v>
          </cell>
          <cell r="BN477">
            <v>0</v>
          </cell>
          <cell r="BP477">
            <v>60</v>
          </cell>
          <cell r="BR477">
            <v>215</v>
          </cell>
          <cell r="BV477">
            <v>301</v>
          </cell>
          <cell r="BZ477">
            <v>350</v>
          </cell>
          <cell r="CZ477">
            <v>30.272800000000004</v>
          </cell>
          <cell r="DU477">
            <v>5.9160230041147024E-2</v>
          </cell>
          <cell r="EJ477">
            <v>301</v>
          </cell>
          <cell r="EK477">
            <v>5.9160230041147024E-2</v>
          </cell>
          <cell r="EQ477">
            <v>222.02189304011705</v>
          </cell>
          <cell r="EV477">
            <v>5.9160230041147024E-2</v>
          </cell>
          <cell r="EW477">
            <v>14.0771831219209</v>
          </cell>
          <cell r="EX477">
            <v>3.987887576916318</v>
          </cell>
          <cell r="EY477">
            <v>0.23592434642860177</v>
          </cell>
          <cell r="FA477">
            <v>0.28807104822274188</v>
          </cell>
          <cell r="FB477">
            <v>73.929840557246877</v>
          </cell>
          <cell r="FC477">
            <v>5.1255710016265527E-2</v>
          </cell>
          <cell r="FZ477">
            <v>1</v>
          </cell>
          <cell r="GB477">
            <v>1</v>
          </cell>
          <cell r="GC477">
            <v>1</v>
          </cell>
          <cell r="GD477">
            <v>1</v>
          </cell>
          <cell r="GE477">
            <v>1</v>
          </cell>
          <cell r="GF477">
            <v>1</v>
          </cell>
        </row>
        <row r="478">
          <cell r="BJ478">
            <v>6</v>
          </cell>
          <cell r="BM478">
            <v>56.548667764616276</v>
          </cell>
          <cell r="BN478">
            <v>0</v>
          </cell>
          <cell r="BP478">
            <v>60</v>
          </cell>
          <cell r="BR478">
            <v>210</v>
          </cell>
          <cell r="BV478">
            <v>290</v>
          </cell>
          <cell r="BZ478">
            <v>400</v>
          </cell>
          <cell r="CZ478">
            <v>30.272800000000004</v>
          </cell>
          <cell r="DU478">
            <v>8.2077448721538188E-2</v>
          </cell>
          <cell r="EJ478">
            <v>290</v>
          </cell>
          <cell r="EK478">
            <v>8.2077448721538188E-2</v>
          </cell>
          <cell r="EQ478">
            <v>222.02189304011705</v>
          </cell>
          <cell r="EV478">
            <v>8.2077448721538188E-2</v>
          </cell>
          <cell r="EW478">
            <v>16.648030567854551</v>
          </cell>
          <cell r="EX478">
            <v>3.3441911685376375</v>
          </cell>
          <cell r="EY478">
            <v>0.27448267915066882</v>
          </cell>
          <cell r="FA478">
            <v>0.20763741742108549</v>
          </cell>
          <cell r="FB478">
            <v>78.269930805165586</v>
          </cell>
          <cell r="FC478">
            <v>6.8492862523657078E-2</v>
          </cell>
          <cell r="FZ478">
            <v>1</v>
          </cell>
          <cell r="GB478">
            <v>1</v>
          </cell>
          <cell r="GC478">
            <v>1</v>
          </cell>
          <cell r="GD478">
            <v>1</v>
          </cell>
          <cell r="GE478">
            <v>1</v>
          </cell>
          <cell r="GF478">
            <v>1</v>
          </cell>
        </row>
        <row r="479">
          <cell r="BM479">
            <v>0</v>
          </cell>
          <cell r="BN479">
            <v>0</v>
          </cell>
          <cell r="BR479">
            <v>390</v>
          </cell>
          <cell r="CZ479">
            <v>17.977931034482761</v>
          </cell>
          <cell r="DU479">
            <v>0</v>
          </cell>
          <cell r="EK479" t="e">
            <v>#DIV/0!</v>
          </cell>
          <cell r="EQ479">
            <v>390</v>
          </cell>
          <cell r="EV479">
            <v>0</v>
          </cell>
          <cell r="EW479">
            <v>0</v>
          </cell>
          <cell r="EX479">
            <v>0</v>
          </cell>
          <cell r="EY479">
            <v>0</v>
          </cell>
          <cell r="FA479">
            <v>0</v>
          </cell>
          <cell r="FZ479">
            <v>0</v>
          </cell>
          <cell r="GB479">
            <v>0</v>
          </cell>
          <cell r="GC479">
            <v>1</v>
          </cell>
          <cell r="GD479">
            <v>1</v>
          </cell>
          <cell r="GE479">
            <v>1</v>
          </cell>
          <cell r="GF479">
            <v>1</v>
          </cell>
        </row>
        <row r="480">
          <cell r="BM480">
            <v>0</v>
          </cell>
          <cell r="BN480">
            <v>0</v>
          </cell>
          <cell r="BR480">
            <v>390</v>
          </cell>
          <cell r="CZ480">
            <v>19</v>
          </cell>
          <cell r="DU480">
            <v>0</v>
          </cell>
          <cell r="EK480" t="e">
            <v>#DIV/0!</v>
          </cell>
          <cell r="EQ480">
            <v>390</v>
          </cell>
          <cell r="EV480">
            <v>0</v>
          </cell>
          <cell r="EW480">
            <v>0</v>
          </cell>
          <cell r="EX480">
            <v>0</v>
          </cell>
          <cell r="EY480">
            <v>0</v>
          </cell>
          <cell r="FA480">
            <v>0</v>
          </cell>
          <cell r="FZ480">
            <v>0</v>
          </cell>
          <cell r="GB480">
            <v>0</v>
          </cell>
          <cell r="GC480">
            <v>1</v>
          </cell>
          <cell r="GD480">
            <v>1</v>
          </cell>
          <cell r="GE480">
            <v>1</v>
          </cell>
          <cell r="GF480">
            <v>1</v>
          </cell>
        </row>
        <row r="481">
          <cell r="BM481">
            <v>0</v>
          </cell>
          <cell r="BN481">
            <v>0</v>
          </cell>
          <cell r="BR481">
            <v>390</v>
          </cell>
          <cell r="CZ481">
            <v>18.3448275862069</v>
          </cell>
          <cell r="DU481">
            <v>0</v>
          </cell>
          <cell r="EK481" t="e">
            <v>#DIV/0!</v>
          </cell>
          <cell r="EQ481">
            <v>390</v>
          </cell>
          <cell r="EV481">
            <v>0</v>
          </cell>
          <cell r="EW481">
            <v>0</v>
          </cell>
          <cell r="EX481">
            <v>0</v>
          </cell>
          <cell r="EY481">
            <v>0</v>
          </cell>
          <cell r="FA481">
            <v>0</v>
          </cell>
          <cell r="FZ481">
            <v>0</v>
          </cell>
          <cell r="GB481">
            <v>0</v>
          </cell>
          <cell r="GC481">
            <v>1</v>
          </cell>
          <cell r="GD481">
            <v>1</v>
          </cell>
          <cell r="GE481">
            <v>1</v>
          </cell>
          <cell r="GF481">
            <v>1</v>
          </cell>
        </row>
        <row r="482">
          <cell r="BM482">
            <v>0</v>
          </cell>
          <cell r="BN482">
            <v>0</v>
          </cell>
          <cell r="BR482">
            <v>390</v>
          </cell>
          <cell r="CZ482">
            <v>22.066206896551726</v>
          </cell>
          <cell r="DU482">
            <v>0</v>
          </cell>
          <cell r="EK482" t="e">
            <v>#DIV/0!</v>
          </cell>
          <cell r="EQ482">
            <v>390</v>
          </cell>
          <cell r="EV482">
            <v>0</v>
          </cell>
          <cell r="EW482">
            <v>0</v>
          </cell>
          <cell r="EX482">
            <v>0</v>
          </cell>
          <cell r="EY482">
            <v>0</v>
          </cell>
          <cell r="FA482">
            <v>0</v>
          </cell>
          <cell r="FZ482">
            <v>0</v>
          </cell>
          <cell r="GB482">
            <v>0</v>
          </cell>
          <cell r="GC482">
            <v>1</v>
          </cell>
          <cell r="GD482">
            <v>1</v>
          </cell>
          <cell r="GE482">
            <v>1</v>
          </cell>
          <cell r="GF482">
            <v>1</v>
          </cell>
        </row>
        <row r="483">
          <cell r="BM483">
            <v>0</v>
          </cell>
          <cell r="BN483">
            <v>0</v>
          </cell>
          <cell r="BR483">
            <v>390</v>
          </cell>
          <cell r="CZ483">
            <v>19.917241379310347</v>
          </cell>
          <cell r="DU483">
            <v>0</v>
          </cell>
          <cell r="EK483" t="e">
            <v>#DIV/0!</v>
          </cell>
          <cell r="EQ483">
            <v>390</v>
          </cell>
          <cell r="EV483">
            <v>0</v>
          </cell>
          <cell r="EW483">
            <v>0</v>
          </cell>
          <cell r="EX483">
            <v>0</v>
          </cell>
          <cell r="EY483">
            <v>0</v>
          </cell>
          <cell r="FA483">
            <v>0</v>
          </cell>
          <cell r="FZ483">
            <v>0</v>
          </cell>
          <cell r="GB483">
            <v>0</v>
          </cell>
          <cell r="GC483">
            <v>1</v>
          </cell>
          <cell r="GD483">
            <v>1</v>
          </cell>
          <cell r="GE483">
            <v>1</v>
          </cell>
          <cell r="GF483">
            <v>1</v>
          </cell>
        </row>
        <row r="484">
          <cell r="BM484">
            <v>0</v>
          </cell>
          <cell r="BN484">
            <v>0</v>
          </cell>
          <cell r="BR484">
            <v>390</v>
          </cell>
          <cell r="CZ484">
            <v>18.239999999999998</v>
          </cell>
          <cell r="DU484">
            <v>0</v>
          </cell>
          <cell r="EK484" t="e">
            <v>#DIV/0!</v>
          </cell>
          <cell r="EQ484">
            <v>390</v>
          </cell>
          <cell r="EV484">
            <v>0</v>
          </cell>
          <cell r="EW484">
            <v>0</v>
          </cell>
          <cell r="EX484">
            <v>0</v>
          </cell>
          <cell r="EY484">
            <v>0</v>
          </cell>
          <cell r="FA484">
            <v>0</v>
          </cell>
          <cell r="FZ484">
            <v>0</v>
          </cell>
          <cell r="GB484">
            <v>0</v>
          </cell>
          <cell r="GC484">
            <v>1</v>
          </cell>
          <cell r="GD484">
            <v>1</v>
          </cell>
          <cell r="GE484">
            <v>1</v>
          </cell>
          <cell r="GF484">
            <v>1</v>
          </cell>
        </row>
        <row r="485">
          <cell r="BM485">
            <v>0</v>
          </cell>
          <cell r="BN485">
            <v>0</v>
          </cell>
          <cell r="BR485">
            <v>390</v>
          </cell>
          <cell r="CZ485">
            <v>19.68137931034483</v>
          </cell>
          <cell r="DU485">
            <v>0</v>
          </cell>
          <cell r="EK485" t="e">
            <v>#DIV/0!</v>
          </cell>
          <cell r="EQ485">
            <v>390</v>
          </cell>
          <cell r="EV485">
            <v>0</v>
          </cell>
          <cell r="EW485">
            <v>0</v>
          </cell>
          <cell r="EX485">
            <v>0</v>
          </cell>
          <cell r="EY485">
            <v>0</v>
          </cell>
          <cell r="FA485">
            <v>0</v>
          </cell>
          <cell r="FZ485">
            <v>0</v>
          </cell>
          <cell r="GB485">
            <v>0</v>
          </cell>
          <cell r="GC485">
            <v>1</v>
          </cell>
          <cell r="GD485">
            <v>1</v>
          </cell>
          <cell r="GE485">
            <v>1</v>
          </cell>
          <cell r="GF485">
            <v>1</v>
          </cell>
        </row>
        <row r="486">
          <cell r="BM486">
            <v>0</v>
          </cell>
          <cell r="BN486">
            <v>0</v>
          </cell>
          <cell r="BR486">
            <v>390</v>
          </cell>
          <cell r="CZ486">
            <v>18.842758620689658</v>
          </cell>
          <cell r="DU486">
            <v>0</v>
          </cell>
          <cell r="EK486" t="e">
            <v>#DIV/0!</v>
          </cell>
          <cell r="EQ486">
            <v>390</v>
          </cell>
          <cell r="EV486">
            <v>0</v>
          </cell>
          <cell r="EW486">
            <v>0</v>
          </cell>
          <cell r="EX486">
            <v>0</v>
          </cell>
          <cell r="EY486">
            <v>0</v>
          </cell>
          <cell r="FA486">
            <v>0</v>
          </cell>
          <cell r="FZ486">
            <v>0</v>
          </cell>
          <cell r="GB486">
            <v>0</v>
          </cell>
          <cell r="GC486">
            <v>1</v>
          </cell>
          <cell r="GD486">
            <v>1</v>
          </cell>
          <cell r="GE486">
            <v>1</v>
          </cell>
          <cell r="GF486">
            <v>1</v>
          </cell>
        </row>
        <row r="487">
          <cell r="BM487">
            <v>0</v>
          </cell>
          <cell r="BN487">
            <v>0</v>
          </cell>
          <cell r="BR487">
            <v>390</v>
          </cell>
          <cell r="CZ487">
            <v>18.606896551724137</v>
          </cell>
          <cell r="DU487">
            <v>0</v>
          </cell>
          <cell r="EK487" t="e">
            <v>#DIV/0!</v>
          </cell>
          <cell r="EQ487">
            <v>390</v>
          </cell>
          <cell r="EV487">
            <v>0</v>
          </cell>
          <cell r="EW487">
            <v>0</v>
          </cell>
          <cell r="EX487">
            <v>0</v>
          </cell>
          <cell r="EY487">
            <v>0</v>
          </cell>
          <cell r="FA487">
            <v>0</v>
          </cell>
          <cell r="FZ487">
            <v>0</v>
          </cell>
          <cell r="GB487">
            <v>0</v>
          </cell>
          <cell r="GC487">
            <v>1</v>
          </cell>
          <cell r="GD487">
            <v>1</v>
          </cell>
          <cell r="GE487">
            <v>1</v>
          </cell>
          <cell r="GF487">
            <v>1</v>
          </cell>
        </row>
        <row r="488">
          <cell r="BM488">
            <v>0</v>
          </cell>
          <cell r="BN488">
            <v>0</v>
          </cell>
          <cell r="BR488">
            <v>390</v>
          </cell>
          <cell r="CZ488">
            <v>21.437241379310347</v>
          </cell>
          <cell r="DU488">
            <v>0</v>
          </cell>
          <cell r="EK488" t="e">
            <v>#DIV/0!</v>
          </cell>
          <cell r="EQ488">
            <v>390</v>
          </cell>
          <cell r="EV488">
            <v>0</v>
          </cell>
          <cell r="EW488">
            <v>0</v>
          </cell>
          <cell r="EX488">
            <v>0</v>
          </cell>
          <cell r="EY488">
            <v>0</v>
          </cell>
          <cell r="FA488">
            <v>0</v>
          </cell>
          <cell r="FZ488">
            <v>0</v>
          </cell>
          <cell r="GB488">
            <v>0</v>
          </cell>
          <cell r="GC488">
            <v>1</v>
          </cell>
          <cell r="GD488">
            <v>1</v>
          </cell>
          <cell r="GE488">
            <v>1</v>
          </cell>
          <cell r="GF488">
            <v>1</v>
          </cell>
        </row>
        <row r="489">
          <cell r="BM489">
            <v>0</v>
          </cell>
          <cell r="BN489">
            <v>0</v>
          </cell>
          <cell r="BR489">
            <v>390</v>
          </cell>
          <cell r="CZ489">
            <v>17.558620689655175</v>
          </cell>
          <cell r="DU489">
            <v>0</v>
          </cell>
          <cell r="EK489" t="e">
            <v>#DIV/0!</v>
          </cell>
          <cell r="EQ489">
            <v>390</v>
          </cell>
          <cell r="EV489">
            <v>0</v>
          </cell>
          <cell r="EW489">
            <v>0</v>
          </cell>
          <cell r="EX489">
            <v>0</v>
          </cell>
          <cell r="EY489">
            <v>0</v>
          </cell>
          <cell r="FA489">
            <v>0</v>
          </cell>
          <cell r="FZ489">
            <v>0</v>
          </cell>
          <cell r="GB489">
            <v>0</v>
          </cell>
          <cell r="GC489">
            <v>1</v>
          </cell>
          <cell r="GD489">
            <v>1</v>
          </cell>
          <cell r="GE489">
            <v>1</v>
          </cell>
          <cell r="GF489">
            <v>1</v>
          </cell>
        </row>
        <row r="490">
          <cell r="BM490">
            <v>0</v>
          </cell>
          <cell r="BN490">
            <v>0</v>
          </cell>
          <cell r="BR490">
            <v>464</v>
          </cell>
          <cell r="CZ490">
            <v>21.507999999999999</v>
          </cell>
          <cell r="DU490">
            <v>0</v>
          </cell>
          <cell r="EK490" t="e">
            <v>#DIV/0!</v>
          </cell>
          <cell r="EQ490">
            <v>464</v>
          </cell>
          <cell r="EV490">
            <v>0</v>
          </cell>
          <cell r="EW490">
            <v>0</v>
          </cell>
          <cell r="EX490">
            <v>0</v>
          </cell>
          <cell r="EY490">
            <v>0</v>
          </cell>
          <cell r="FZ490">
            <v>0</v>
          </cell>
          <cell r="GB490">
            <v>0</v>
          </cell>
          <cell r="GC490">
            <v>1</v>
          </cell>
          <cell r="GD490">
            <v>1</v>
          </cell>
          <cell r="GE490">
            <v>1</v>
          </cell>
          <cell r="GF490">
            <v>1</v>
          </cell>
        </row>
        <row r="491">
          <cell r="BM491">
            <v>0</v>
          </cell>
          <cell r="BN491">
            <v>0</v>
          </cell>
          <cell r="BR491">
            <v>464</v>
          </cell>
          <cell r="CZ491">
            <v>19.060799999999997</v>
          </cell>
          <cell r="DU491">
            <v>0</v>
          </cell>
          <cell r="EK491" t="e">
            <v>#DIV/0!</v>
          </cell>
          <cell r="EQ491">
            <v>464</v>
          </cell>
          <cell r="EV491">
            <v>0</v>
          </cell>
          <cell r="EW491">
            <v>0</v>
          </cell>
          <cell r="EX491">
            <v>0</v>
          </cell>
          <cell r="EY491">
            <v>0</v>
          </cell>
          <cell r="FZ491">
            <v>0</v>
          </cell>
          <cell r="GB491">
            <v>0</v>
          </cell>
          <cell r="GC491">
            <v>1</v>
          </cell>
          <cell r="GD491">
            <v>1</v>
          </cell>
          <cell r="GE491">
            <v>1</v>
          </cell>
          <cell r="GF491">
            <v>1</v>
          </cell>
        </row>
        <row r="492">
          <cell r="BM492">
            <v>0</v>
          </cell>
          <cell r="BN492">
            <v>0</v>
          </cell>
          <cell r="BR492">
            <v>464</v>
          </cell>
          <cell r="CZ492">
            <v>25.84</v>
          </cell>
          <cell r="DU492">
            <v>0</v>
          </cell>
          <cell r="EK492" t="e">
            <v>#DIV/0!</v>
          </cell>
          <cell r="EQ492">
            <v>464</v>
          </cell>
          <cell r="EV492">
            <v>0</v>
          </cell>
          <cell r="EW492">
            <v>0</v>
          </cell>
          <cell r="EX492">
            <v>0</v>
          </cell>
          <cell r="EY492">
            <v>0</v>
          </cell>
          <cell r="FZ492">
            <v>0</v>
          </cell>
          <cell r="GB492">
            <v>0</v>
          </cell>
          <cell r="GC492">
            <v>1</v>
          </cell>
          <cell r="GD492">
            <v>1</v>
          </cell>
          <cell r="GE492">
            <v>1</v>
          </cell>
          <cell r="GF492">
            <v>1</v>
          </cell>
        </row>
        <row r="493">
          <cell r="BM493">
            <v>0</v>
          </cell>
          <cell r="BN493">
            <v>0</v>
          </cell>
          <cell r="BR493">
            <v>464</v>
          </cell>
          <cell r="CZ493">
            <v>24.418800000000005</v>
          </cell>
          <cell r="DU493">
            <v>0</v>
          </cell>
          <cell r="EK493" t="e">
            <v>#DIV/0!</v>
          </cell>
          <cell r="EQ493">
            <v>464</v>
          </cell>
          <cell r="EV493">
            <v>0</v>
          </cell>
          <cell r="EW493">
            <v>0</v>
          </cell>
          <cell r="EX493">
            <v>0</v>
          </cell>
          <cell r="EY493">
            <v>0</v>
          </cell>
          <cell r="FZ493">
            <v>0</v>
          </cell>
          <cell r="GB493">
            <v>0</v>
          </cell>
          <cell r="GC493">
            <v>1</v>
          </cell>
          <cell r="GD493">
            <v>1</v>
          </cell>
          <cell r="GE493">
            <v>1</v>
          </cell>
          <cell r="GF493">
            <v>1</v>
          </cell>
        </row>
        <row r="494">
          <cell r="BM494">
            <v>0</v>
          </cell>
          <cell r="BN494">
            <v>0</v>
          </cell>
          <cell r="BR494">
            <v>464</v>
          </cell>
          <cell r="CZ494">
            <v>17.9588</v>
          </cell>
          <cell r="DU494">
            <v>0</v>
          </cell>
          <cell r="EK494" t="e">
            <v>#DIV/0!</v>
          </cell>
          <cell r="EQ494">
            <v>464</v>
          </cell>
          <cell r="EV494">
            <v>0</v>
          </cell>
          <cell r="EW494">
            <v>0</v>
          </cell>
          <cell r="EX494">
            <v>0</v>
          </cell>
          <cell r="EY494">
            <v>0</v>
          </cell>
          <cell r="FZ494">
            <v>0</v>
          </cell>
          <cell r="GB494">
            <v>0</v>
          </cell>
          <cell r="GC494">
            <v>1</v>
          </cell>
          <cell r="GD494">
            <v>1</v>
          </cell>
          <cell r="GE494">
            <v>1</v>
          </cell>
          <cell r="GF494">
            <v>1</v>
          </cell>
        </row>
        <row r="495">
          <cell r="BM495">
            <v>0</v>
          </cell>
          <cell r="BN495">
            <v>0</v>
          </cell>
          <cell r="BR495">
            <v>464</v>
          </cell>
          <cell r="CZ495">
            <v>19.250799999999998</v>
          </cell>
          <cell r="DU495">
            <v>0</v>
          </cell>
          <cell r="EK495" t="e">
            <v>#DIV/0!</v>
          </cell>
          <cell r="EQ495">
            <v>464</v>
          </cell>
          <cell r="EV495">
            <v>0</v>
          </cell>
          <cell r="EW495">
            <v>0</v>
          </cell>
          <cell r="EX495">
            <v>0</v>
          </cell>
          <cell r="EY495">
            <v>0</v>
          </cell>
          <cell r="FZ495">
            <v>0</v>
          </cell>
          <cell r="GB495">
            <v>0</v>
          </cell>
          <cell r="GC495">
            <v>1</v>
          </cell>
          <cell r="GD495">
            <v>1</v>
          </cell>
          <cell r="GE495">
            <v>1</v>
          </cell>
          <cell r="GF495">
            <v>1</v>
          </cell>
        </row>
        <row r="496">
          <cell r="BM496">
            <v>0</v>
          </cell>
          <cell r="BN496">
            <v>0</v>
          </cell>
          <cell r="BR496">
            <v>464</v>
          </cell>
          <cell r="CZ496">
            <v>18.027200000000001</v>
          </cell>
          <cell r="DU496">
            <v>0</v>
          </cell>
          <cell r="EK496" t="e">
            <v>#DIV/0!</v>
          </cell>
          <cell r="EQ496">
            <v>464</v>
          </cell>
          <cell r="EV496">
            <v>0</v>
          </cell>
          <cell r="EW496">
            <v>0</v>
          </cell>
          <cell r="EX496">
            <v>0</v>
          </cell>
          <cell r="EY496">
            <v>0</v>
          </cell>
          <cell r="FZ496">
            <v>0</v>
          </cell>
          <cell r="GB496">
            <v>0</v>
          </cell>
          <cell r="GC496">
            <v>1</v>
          </cell>
          <cell r="GD496">
            <v>1</v>
          </cell>
          <cell r="GE496">
            <v>1</v>
          </cell>
          <cell r="GF496">
            <v>1</v>
          </cell>
        </row>
        <row r="497">
          <cell r="BM497">
            <v>0</v>
          </cell>
          <cell r="BN497">
            <v>0</v>
          </cell>
          <cell r="BR497">
            <v>464</v>
          </cell>
          <cell r="CZ497">
            <v>18.9316</v>
          </cell>
          <cell r="DU497">
            <v>0</v>
          </cell>
          <cell r="EK497" t="e">
            <v>#DIV/0!</v>
          </cell>
          <cell r="EQ497">
            <v>464</v>
          </cell>
          <cell r="EV497">
            <v>0</v>
          </cell>
          <cell r="EW497">
            <v>0</v>
          </cell>
          <cell r="EX497">
            <v>0</v>
          </cell>
          <cell r="EY497">
            <v>0</v>
          </cell>
          <cell r="FZ497">
            <v>0</v>
          </cell>
          <cell r="GB497">
            <v>0</v>
          </cell>
          <cell r="GC497">
            <v>1</v>
          </cell>
          <cell r="GD497">
            <v>1</v>
          </cell>
          <cell r="GE497">
            <v>1</v>
          </cell>
          <cell r="GF497">
            <v>1</v>
          </cell>
        </row>
        <row r="498">
          <cell r="BM498">
            <v>0</v>
          </cell>
          <cell r="BN498">
            <v>0</v>
          </cell>
          <cell r="BR498">
            <v>464</v>
          </cell>
          <cell r="CZ498">
            <v>20.223600000000001</v>
          </cell>
          <cell r="DU498">
            <v>0</v>
          </cell>
          <cell r="EK498" t="e">
            <v>#DIV/0!</v>
          </cell>
          <cell r="EQ498">
            <v>464</v>
          </cell>
          <cell r="EV498">
            <v>0</v>
          </cell>
          <cell r="EW498">
            <v>0</v>
          </cell>
          <cell r="EX498">
            <v>0</v>
          </cell>
          <cell r="EY498">
            <v>0</v>
          </cell>
          <cell r="FZ498">
            <v>0</v>
          </cell>
          <cell r="GB498">
            <v>0</v>
          </cell>
          <cell r="GC498">
            <v>1</v>
          </cell>
          <cell r="GD498">
            <v>1</v>
          </cell>
          <cell r="GE498">
            <v>1</v>
          </cell>
          <cell r="GF498">
            <v>1</v>
          </cell>
        </row>
        <row r="499">
          <cell r="BM499">
            <v>0</v>
          </cell>
          <cell r="BN499">
            <v>0</v>
          </cell>
          <cell r="BR499">
            <v>464</v>
          </cell>
          <cell r="CZ499">
            <v>18.027200000000001</v>
          </cell>
          <cell r="DU499">
            <v>0</v>
          </cell>
          <cell r="EK499" t="e">
            <v>#DIV/0!</v>
          </cell>
          <cell r="EQ499">
            <v>464</v>
          </cell>
          <cell r="EV499">
            <v>0</v>
          </cell>
          <cell r="EW499">
            <v>0</v>
          </cell>
          <cell r="EX499">
            <v>0</v>
          </cell>
          <cell r="EY499">
            <v>0</v>
          </cell>
          <cell r="FZ499">
            <v>0</v>
          </cell>
          <cell r="GB499">
            <v>0</v>
          </cell>
          <cell r="GC499">
            <v>1</v>
          </cell>
          <cell r="GD499">
            <v>1</v>
          </cell>
          <cell r="GE499">
            <v>1</v>
          </cell>
          <cell r="GF499">
            <v>1</v>
          </cell>
        </row>
        <row r="500">
          <cell r="BM500">
            <v>0</v>
          </cell>
          <cell r="BN500">
            <v>0</v>
          </cell>
          <cell r="BR500">
            <v>464</v>
          </cell>
          <cell r="CZ500">
            <v>22.480799999999999</v>
          </cell>
          <cell r="DU500">
            <v>0</v>
          </cell>
          <cell r="EK500" t="e">
            <v>#DIV/0!</v>
          </cell>
          <cell r="EQ500">
            <v>464</v>
          </cell>
          <cell r="EV500">
            <v>0</v>
          </cell>
          <cell r="EW500">
            <v>0</v>
          </cell>
          <cell r="EX500">
            <v>0</v>
          </cell>
          <cell r="EY500">
            <v>0</v>
          </cell>
          <cell r="FZ500">
            <v>0</v>
          </cell>
          <cell r="GB500">
            <v>0</v>
          </cell>
          <cell r="GC500">
            <v>1</v>
          </cell>
          <cell r="GD500">
            <v>1</v>
          </cell>
          <cell r="GE500">
            <v>1</v>
          </cell>
          <cell r="GF500">
            <v>1</v>
          </cell>
        </row>
        <row r="501">
          <cell r="BM501">
            <v>0</v>
          </cell>
          <cell r="BN501">
            <v>0</v>
          </cell>
          <cell r="BR501">
            <v>464</v>
          </cell>
          <cell r="CZ501">
            <v>22.2224</v>
          </cell>
          <cell r="DU501">
            <v>0</v>
          </cell>
          <cell r="EK501" t="e">
            <v>#DIV/0!</v>
          </cell>
          <cell r="EQ501">
            <v>464</v>
          </cell>
          <cell r="EV501">
            <v>0</v>
          </cell>
          <cell r="EW501">
            <v>0</v>
          </cell>
          <cell r="EX501">
            <v>0</v>
          </cell>
          <cell r="EY501">
            <v>0</v>
          </cell>
          <cell r="FZ501">
            <v>0</v>
          </cell>
          <cell r="GB501">
            <v>0</v>
          </cell>
          <cell r="GC501">
            <v>1</v>
          </cell>
          <cell r="GD501">
            <v>1</v>
          </cell>
          <cell r="GE501">
            <v>1</v>
          </cell>
          <cell r="GF501">
            <v>1</v>
          </cell>
        </row>
        <row r="502">
          <cell r="BM502">
            <v>0</v>
          </cell>
          <cell r="BN502">
            <v>0</v>
          </cell>
          <cell r="BR502">
            <v>464</v>
          </cell>
          <cell r="CZ502">
            <v>15.762399999999998</v>
          </cell>
          <cell r="DU502">
            <v>0</v>
          </cell>
          <cell r="EK502" t="e">
            <v>#DIV/0!</v>
          </cell>
          <cell r="EQ502">
            <v>464</v>
          </cell>
          <cell r="EV502">
            <v>0</v>
          </cell>
          <cell r="EW502">
            <v>0</v>
          </cell>
          <cell r="EX502">
            <v>0</v>
          </cell>
          <cell r="EY502">
            <v>0</v>
          </cell>
          <cell r="FZ502">
            <v>0</v>
          </cell>
          <cell r="GB502">
            <v>0</v>
          </cell>
          <cell r="GC502">
            <v>1</v>
          </cell>
          <cell r="GD502">
            <v>1</v>
          </cell>
          <cell r="GE502">
            <v>1</v>
          </cell>
          <cell r="GF502">
            <v>1</v>
          </cell>
        </row>
        <row r="503">
          <cell r="BM503">
            <v>0</v>
          </cell>
          <cell r="BN503">
            <v>0</v>
          </cell>
          <cell r="BR503">
            <v>464</v>
          </cell>
          <cell r="CZ503">
            <v>20.223600000000001</v>
          </cell>
          <cell r="DU503">
            <v>0</v>
          </cell>
          <cell r="EK503" t="e">
            <v>#DIV/0!</v>
          </cell>
          <cell r="EQ503">
            <v>464</v>
          </cell>
          <cell r="EV503">
            <v>0</v>
          </cell>
          <cell r="EW503">
            <v>0</v>
          </cell>
          <cell r="EX503">
            <v>0</v>
          </cell>
          <cell r="EY503">
            <v>0</v>
          </cell>
          <cell r="FZ503">
            <v>0</v>
          </cell>
          <cell r="GB503">
            <v>0</v>
          </cell>
          <cell r="GC503">
            <v>1</v>
          </cell>
          <cell r="GD503">
            <v>1</v>
          </cell>
          <cell r="GE503">
            <v>1</v>
          </cell>
          <cell r="GF503">
            <v>1</v>
          </cell>
        </row>
        <row r="504">
          <cell r="BM504">
            <v>0</v>
          </cell>
          <cell r="BN504">
            <v>0</v>
          </cell>
          <cell r="BR504">
            <v>464</v>
          </cell>
          <cell r="CZ504">
            <v>19.189999999999998</v>
          </cell>
          <cell r="DU504">
            <v>0</v>
          </cell>
          <cell r="EK504" t="e">
            <v>#DIV/0!</v>
          </cell>
          <cell r="EQ504">
            <v>464</v>
          </cell>
          <cell r="EV504">
            <v>0</v>
          </cell>
          <cell r="EW504">
            <v>0</v>
          </cell>
          <cell r="EX504">
            <v>0</v>
          </cell>
          <cell r="EY504">
            <v>0</v>
          </cell>
          <cell r="FZ504">
            <v>0</v>
          </cell>
          <cell r="GB504">
            <v>0</v>
          </cell>
          <cell r="GC504">
            <v>1</v>
          </cell>
          <cell r="GD504">
            <v>1</v>
          </cell>
          <cell r="GE504">
            <v>1</v>
          </cell>
          <cell r="GF504">
            <v>1</v>
          </cell>
        </row>
        <row r="505">
          <cell r="BM505">
            <v>0</v>
          </cell>
          <cell r="BN505">
            <v>0</v>
          </cell>
          <cell r="BR505">
            <v>464</v>
          </cell>
          <cell r="CZ505">
            <v>14.797199999999998</v>
          </cell>
          <cell r="DU505">
            <v>0</v>
          </cell>
          <cell r="EK505" t="e">
            <v>#DIV/0!</v>
          </cell>
          <cell r="EQ505">
            <v>464</v>
          </cell>
          <cell r="EV505">
            <v>0.14056713432270973</v>
          </cell>
          <cell r="EW505">
            <v>22.01954382206069</v>
          </cell>
          <cell r="EX505">
            <v>2.472658177610461</v>
          </cell>
          <cell r="EY505">
            <v>0.34757447418631632</v>
          </cell>
          <cell r="FZ505">
            <v>0</v>
          </cell>
          <cell r="GB505">
            <v>0</v>
          </cell>
          <cell r="GC505">
            <v>1</v>
          </cell>
          <cell r="GD505">
            <v>1</v>
          </cell>
          <cell r="GE505">
            <v>1</v>
          </cell>
          <cell r="GF505">
            <v>1</v>
          </cell>
        </row>
        <row r="506">
          <cell r="BJ506">
            <v>28.651</v>
          </cell>
          <cell r="BM506">
            <v>644.71748807546282</v>
          </cell>
          <cell r="BN506" t="str">
            <v>r</v>
          </cell>
          <cell r="BP506">
            <v>2700</v>
          </cell>
          <cell r="BR506">
            <v>1746.7449999999999</v>
          </cell>
          <cell r="BV506">
            <v>467</v>
          </cell>
          <cell r="CZ506">
            <v>27.36</v>
          </cell>
          <cell r="DU506">
            <v>1.3585800074509111E-2</v>
          </cell>
          <cell r="EJ506">
            <v>467</v>
          </cell>
          <cell r="EK506">
            <v>1.3585800074509111E-2</v>
          </cell>
          <cell r="EQ506">
            <v>1782.1123088846614</v>
          </cell>
          <cell r="EV506">
            <v>1.3585800074509111E-2</v>
          </cell>
          <cell r="EW506">
            <v>6.693504360752133</v>
          </cell>
          <cell r="EX506">
            <v>8.5209309926064272</v>
          </cell>
          <cell r="EY506">
            <v>0.11576366491423939</v>
          </cell>
          <cell r="FA506">
            <v>2.3751134646152057</v>
          </cell>
          <cell r="FB506">
            <v>22.832675236963759</v>
          </cell>
          <cell r="FC506">
            <v>7.2180420764550238E-2</v>
          </cell>
          <cell r="FZ506">
            <v>1</v>
          </cell>
          <cell r="GB506">
            <v>0</v>
          </cell>
          <cell r="GC506">
            <v>1</v>
          </cell>
          <cell r="GD506">
            <v>0</v>
          </cell>
          <cell r="GE506">
            <v>0</v>
          </cell>
          <cell r="GF506">
            <v>0</v>
          </cell>
        </row>
        <row r="507">
          <cell r="BJ507">
            <v>12.7</v>
          </cell>
          <cell r="BM507">
            <v>126.67686977437442</v>
          </cell>
          <cell r="BN507" t="str">
            <v>r</v>
          </cell>
          <cell r="BP507">
            <v>590</v>
          </cell>
          <cell r="BR507">
            <v>1826.5</v>
          </cell>
          <cell r="BV507">
            <v>467</v>
          </cell>
          <cell r="CZ507">
            <v>27.36</v>
          </cell>
          <cell r="DU507">
            <v>1.2215882434795496E-2</v>
          </cell>
          <cell r="EJ507">
            <v>467</v>
          </cell>
          <cell r="EK507">
            <v>1.2215882434795496E-2</v>
          </cell>
          <cell r="EQ507">
            <v>1782.1123088846614</v>
          </cell>
          <cell r="EV507">
            <v>1.2215882434795496E-2</v>
          </cell>
          <cell r="EW507">
            <v>6.3456082483946386</v>
          </cell>
          <cell r="EX507">
            <v>8.9922546541006447</v>
          </cell>
          <cell r="EY507">
            <v>0.10984832567823612</v>
          </cell>
          <cell r="FA507">
            <v>3.7719214020903111</v>
          </cell>
          <cell r="FB507">
            <v>14.848483709164084</v>
          </cell>
          <cell r="FC507">
            <v>0.14881281521675599</v>
          </cell>
          <cell r="FZ507">
            <v>1</v>
          </cell>
          <cell r="GB507">
            <v>0</v>
          </cell>
          <cell r="GC507">
            <v>1</v>
          </cell>
          <cell r="GD507">
            <v>1</v>
          </cell>
          <cell r="GE507">
            <v>0</v>
          </cell>
          <cell r="GF507">
            <v>0</v>
          </cell>
        </row>
        <row r="508">
          <cell r="BJ508">
            <v>19.05</v>
          </cell>
          <cell r="BM508">
            <v>285.02295699234247</v>
          </cell>
          <cell r="BN508" t="str">
            <v>r</v>
          </cell>
          <cell r="BP508">
            <v>1350</v>
          </cell>
          <cell r="BR508">
            <v>1794.75</v>
          </cell>
          <cell r="BV508">
            <v>467</v>
          </cell>
          <cell r="CZ508">
            <v>27.36</v>
          </cell>
          <cell r="DU508">
            <v>1.2012284394215571E-2</v>
          </cell>
          <cell r="EJ508">
            <v>410</v>
          </cell>
          <cell r="EK508">
            <v>1.0546116919975127E-2</v>
          </cell>
          <cell r="EQ508">
            <v>1782.1123088846614</v>
          </cell>
          <cell r="EV508">
            <v>1.2012284394215571E-2</v>
          </cell>
          <cell r="EW508">
            <v>6.292290554537467</v>
          </cell>
          <cell r="EX508">
            <v>9.0690745008833353</v>
          </cell>
          <cell r="EY508">
            <v>0.10894030209693926</v>
          </cell>
          <cell r="FA508">
            <v>3.5653132242897652</v>
          </cell>
          <cell r="FB508">
            <v>15.667759956515596</v>
          </cell>
          <cell r="FC508">
            <v>0.11568211463663337</v>
          </cell>
          <cell r="FZ508">
            <v>1</v>
          </cell>
          <cell r="GB508">
            <v>0</v>
          </cell>
          <cell r="GC508">
            <v>1</v>
          </cell>
          <cell r="GD508">
            <v>1</v>
          </cell>
          <cell r="GE508">
            <v>0</v>
          </cell>
          <cell r="GF508">
            <v>0</v>
          </cell>
        </row>
        <row r="509">
          <cell r="BJ509">
            <v>9.5103028275976289</v>
          </cell>
          <cell r="BM509">
            <v>71.036012230851995</v>
          </cell>
          <cell r="BN509" t="str">
            <v>r-ass</v>
          </cell>
          <cell r="BP509">
            <v>300</v>
          </cell>
          <cell r="BR509">
            <v>877.44848586201181</v>
          </cell>
          <cell r="BV509">
            <v>508</v>
          </cell>
          <cell r="BZ509">
            <v>778</v>
          </cell>
          <cell r="CZ509">
            <v>24.32</v>
          </cell>
          <cell r="DU509">
            <v>1.6486793774338825E-2</v>
          </cell>
          <cell r="EJ509">
            <v>483</v>
          </cell>
          <cell r="EK509">
            <v>1.5675435813003253E-2</v>
          </cell>
          <cell r="EQ509">
            <v>876.94112900648713</v>
          </cell>
          <cell r="EV509">
            <v>1.6486793774338825E-2</v>
          </cell>
          <cell r="EW509">
            <v>7.3771968027140389</v>
          </cell>
          <cell r="EX509">
            <v>7.7236395043602535</v>
          </cell>
          <cell r="EY509">
            <v>0.12733805169572404</v>
          </cell>
          <cell r="FA509">
            <v>2.6222908521282853</v>
          </cell>
          <cell r="FB509">
            <v>20.874147576898864</v>
          </cell>
          <cell r="FC509">
            <v>9.8772918900250417E-2</v>
          </cell>
          <cell r="FZ509">
            <v>1</v>
          </cell>
          <cell r="GB509">
            <v>0</v>
          </cell>
          <cell r="GC509">
            <v>1</v>
          </cell>
          <cell r="GD509">
            <v>1</v>
          </cell>
          <cell r="GE509">
            <v>1</v>
          </cell>
          <cell r="GF509">
            <v>1</v>
          </cell>
        </row>
        <row r="510">
          <cell r="BJ510">
            <v>9.5103028275976289</v>
          </cell>
          <cell r="BM510">
            <v>142.07202446170399</v>
          </cell>
          <cell r="BN510" t="str">
            <v>r-ass</v>
          </cell>
          <cell r="BP510">
            <v>600</v>
          </cell>
          <cell r="BR510">
            <v>877.44848586201181</v>
          </cell>
          <cell r="BV510">
            <v>508</v>
          </cell>
          <cell r="BZ510">
            <v>778</v>
          </cell>
          <cell r="CZ510">
            <v>35.72</v>
          </cell>
          <cell r="DU510">
            <v>1.1225051080400901E-2</v>
          </cell>
          <cell r="EJ510">
            <v>483</v>
          </cell>
          <cell r="EK510">
            <v>1.0672637149278809E-2</v>
          </cell>
          <cell r="EQ510">
            <v>872.51265899233567</v>
          </cell>
          <cell r="EV510">
            <v>1.1225051080400901E-2</v>
          </cell>
          <cell r="EW510">
            <v>6.0818073144751716</v>
          </cell>
          <cell r="EX510">
            <v>9.3854384189137203</v>
          </cell>
          <cell r="EY510">
            <v>0.10535202566426358</v>
          </cell>
          <cell r="FA510">
            <v>3.4272826306560158</v>
          </cell>
          <cell r="FB510">
            <v>16.265995980762227</v>
          </cell>
          <cell r="FC510">
            <v>0.10882901958810141</v>
          </cell>
          <cell r="FZ510">
            <v>1</v>
          </cell>
          <cell r="GB510">
            <v>0</v>
          </cell>
          <cell r="GC510">
            <v>1</v>
          </cell>
          <cell r="GD510">
            <v>1</v>
          </cell>
          <cell r="GE510">
            <v>0</v>
          </cell>
          <cell r="GF510">
            <v>0</v>
          </cell>
        </row>
        <row r="511">
          <cell r="BJ511">
            <v>9.5103028275976289</v>
          </cell>
          <cell r="BM511">
            <v>142.07202446170399</v>
          </cell>
          <cell r="BN511" t="str">
            <v>r-ass</v>
          </cell>
          <cell r="BP511">
            <v>600</v>
          </cell>
          <cell r="BR511">
            <v>877.44848586201181</v>
          </cell>
          <cell r="BV511">
            <v>508</v>
          </cell>
          <cell r="BZ511">
            <v>778</v>
          </cell>
          <cell r="CZ511">
            <v>15.96</v>
          </cell>
          <cell r="DU511">
            <v>2.5122733370421063E-2</v>
          </cell>
          <cell r="EJ511">
            <v>483</v>
          </cell>
          <cell r="EK511">
            <v>2.3886378381719239E-2</v>
          </cell>
          <cell r="EQ511">
            <v>785.18803438357543</v>
          </cell>
          <cell r="EV511">
            <v>2.5122733370421063E-2</v>
          </cell>
          <cell r="EW511">
            <v>9.1199300600032096</v>
          </cell>
          <cell r="EX511">
            <v>6.2293327066855317</v>
          </cell>
          <cell r="EY511">
            <v>0.15649786466570398</v>
          </cell>
          <cell r="FA511">
            <v>3.1402988941448835</v>
          </cell>
          <cell r="FB511">
            <v>17.663609357762969</v>
          </cell>
          <cell r="FC511">
            <v>0.20755308228762928</v>
          </cell>
          <cell r="FZ511">
            <v>1</v>
          </cell>
          <cell r="GB511">
            <v>0</v>
          </cell>
          <cell r="GC511">
            <v>1</v>
          </cell>
          <cell r="GD511">
            <v>1</v>
          </cell>
          <cell r="GE511">
            <v>0</v>
          </cell>
          <cell r="GF511">
            <v>0</v>
          </cell>
        </row>
        <row r="512">
          <cell r="BJ512">
            <v>9.5103028275976289</v>
          </cell>
          <cell r="BM512">
            <v>71.036012230851995</v>
          </cell>
          <cell r="BN512" t="str">
            <v>r-ass</v>
          </cell>
          <cell r="BP512">
            <v>300</v>
          </cell>
          <cell r="BR512">
            <v>877.44848586201181</v>
          </cell>
          <cell r="BV512">
            <v>508</v>
          </cell>
          <cell r="BZ512">
            <v>778</v>
          </cell>
          <cell r="CZ512">
            <v>28.880000000000003</v>
          </cell>
          <cell r="DU512">
            <v>1.3883615809969534E-2</v>
          </cell>
          <cell r="EJ512">
            <v>483</v>
          </cell>
          <cell r="EK512">
            <v>1.3200367000423789E-2</v>
          </cell>
          <cell r="EQ512">
            <v>841.90182371358628</v>
          </cell>
          <cell r="EV512">
            <v>1.3883615809969534E-2</v>
          </cell>
          <cell r="EW512">
            <v>6.7668104432078442</v>
          </cell>
          <cell r="EX512">
            <v>8.4277723060175997</v>
          </cell>
          <cell r="EY512">
            <v>0.11700795283064935</v>
          </cell>
          <cell r="FA512">
            <v>2.876827817001756</v>
          </cell>
          <cell r="FB512">
            <v>19.167711773582131</v>
          </cell>
          <cell r="FC512">
            <v>9.795874380575538E-2</v>
          </cell>
          <cell r="FZ512">
            <v>1</v>
          </cell>
          <cell r="GB512">
            <v>0</v>
          </cell>
          <cell r="GC512">
            <v>1</v>
          </cell>
          <cell r="GD512">
            <v>1</v>
          </cell>
          <cell r="GE512">
            <v>1</v>
          </cell>
          <cell r="GF512">
            <v>1</v>
          </cell>
        </row>
        <row r="513">
          <cell r="BJ513">
            <v>9.5103028275976289</v>
          </cell>
          <cell r="BM513">
            <v>71.036012230851995</v>
          </cell>
          <cell r="BN513" t="str">
            <v>r-ass</v>
          </cell>
          <cell r="BP513">
            <v>300</v>
          </cell>
          <cell r="BR513">
            <v>877.44848586201181</v>
          </cell>
          <cell r="BV513">
            <v>508</v>
          </cell>
          <cell r="BZ513">
            <v>778</v>
          </cell>
          <cell r="CZ513">
            <v>49.400000000000006</v>
          </cell>
          <cell r="DU513">
            <v>8.1165753965975734E-3</v>
          </cell>
          <cell r="EJ513">
            <v>483</v>
          </cell>
          <cell r="EK513">
            <v>7.7171376310169841E-3</v>
          </cell>
          <cell r="EQ513">
            <v>869.80019642527509</v>
          </cell>
          <cell r="EV513">
            <v>8.1165753965975734E-3</v>
          </cell>
          <cell r="EW513">
            <v>5.1689020164273254</v>
          </cell>
          <cell r="EX513">
            <v>11.054622149196707</v>
          </cell>
          <cell r="EY513">
            <v>8.972567415485258E-2</v>
          </cell>
          <cell r="FA513">
            <v>4.5437505841270234</v>
          </cell>
          <cell r="FB513">
            <v>12.411927276112683</v>
          </cell>
          <cell r="FC513">
            <v>0.13363408771968202</v>
          </cell>
          <cell r="FZ513">
            <v>1</v>
          </cell>
          <cell r="GB513">
            <v>0</v>
          </cell>
          <cell r="GC513">
            <v>1</v>
          </cell>
          <cell r="GD513">
            <v>1</v>
          </cell>
          <cell r="GE513">
            <v>0</v>
          </cell>
          <cell r="GF513">
            <v>0</v>
          </cell>
        </row>
        <row r="514">
          <cell r="BJ514">
            <v>9.5103028275976289</v>
          </cell>
          <cell r="BM514">
            <v>71.036012230851995</v>
          </cell>
          <cell r="BN514" t="str">
            <v>r-ass</v>
          </cell>
          <cell r="BP514">
            <v>300</v>
          </cell>
          <cell r="BR514">
            <v>877.44848586201181</v>
          </cell>
          <cell r="BV514">
            <v>508</v>
          </cell>
          <cell r="BZ514">
            <v>778</v>
          </cell>
          <cell r="CZ514">
            <v>60.800000000000004</v>
          </cell>
          <cell r="DU514">
            <v>6.5947175097355289E-3</v>
          </cell>
          <cell r="EJ514">
            <v>483</v>
          </cell>
          <cell r="EK514">
            <v>6.2701743252012998E-3</v>
          </cell>
          <cell r="EQ514">
            <v>876.47711232103245</v>
          </cell>
          <cell r="EV514">
            <v>6.5947175097355289E-3</v>
          </cell>
          <cell r="EW514">
            <v>4.6579972825655913</v>
          </cell>
          <cell r="EX514">
            <v>12.273406942793738</v>
          </cell>
          <cell r="EY514">
            <v>8.0939651669751464E-2</v>
          </cell>
          <cell r="FA514">
            <v>3.9405066660209505</v>
          </cell>
          <cell r="FB514">
            <v>14.239602089221952</v>
          </cell>
          <cell r="FC514">
            <v>8.2904710350088409E-2</v>
          </cell>
          <cell r="FZ514">
            <v>1</v>
          </cell>
          <cell r="GB514">
            <v>0</v>
          </cell>
          <cell r="GC514">
            <v>1</v>
          </cell>
          <cell r="GD514">
            <v>1</v>
          </cell>
          <cell r="GE514">
            <v>0</v>
          </cell>
          <cell r="GF514">
            <v>0</v>
          </cell>
        </row>
        <row r="515">
          <cell r="BM515">
            <v>0</v>
          </cell>
          <cell r="BP515">
            <v>0</v>
          </cell>
          <cell r="BR515">
            <v>298.45</v>
          </cell>
          <cell r="BV515">
            <v>23.172413793103448</v>
          </cell>
          <cell r="CZ515">
            <v>34.393931034482755</v>
          </cell>
          <cell r="DU515" t="e">
            <v>#DIV/0!</v>
          </cell>
          <cell r="EK515" t="e">
            <v>#DIV/0!</v>
          </cell>
          <cell r="EQ515">
            <v>240.63167589991701</v>
          </cell>
          <cell r="EV515" t="e">
            <v>#DIV/0!</v>
          </cell>
          <cell r="EW515" t="e">
            <v>#DIV/0!</v>
          </cell>
          <cell r="EX515" t="e">
            <v>#DIV/0!</v>
          </cell>
          <cell r="EY515" t="e">
            <v>#DIV/0!</v>
          </cell>
          <cell r="FA515">
            <v>0</v>
          </cell>
          <cell r="FB515" t="str">
            <v xml:space="preserve"> </v>
          </cell>
          <cell r="FC515" t="str">
            <v xml:space="preserve"> </v>
          </cell>
          <cell r="FZ515">
            <v>0</v>
          </cell>
          <cell r="GB515">
            <v>0</v>
          </cell>
          <cell r="GC515">
            <v>1</v>
          </cell>
          <cell r="GD515">
            <v>1</v>
          </cell>
          <cell r="GE515">
            <v>1</v>
          </cell>
          <cell r="GF515">
            <v>1</v>
          </cell>
        </row>
        <row r="516">
          <cell r="BM516">
            <v>0</v>
          </cell>
          <cell r="BP516">
            <v>0</v>
          </cell>
          <cell r="BR516">
            <v>215.89999999999998</v>
          </cell>
          <cell r="BV516">
            <v>0</v>
          </cell>
          <cell r="CZ516">
            <v>25.682758620689658</v>
          </cell>
          <cell r="DU516" t="e">
            <v>#DIV/0!</v>
          </cell>
          <cell r="EK516" t="e">
            <v>#DIV/0!</v>
          </cell>
          <cell r="EQ516">
            <v>200.62456773249107</v>
          </cell>
          <cell r="EV516" t="e">
            <v>#DIV/0!</v>
          </cell>
          <cell r="EW516" t="e">
            <v>#DIV/0!</v>
          </cell>
          <cell r="EX516" t="e">
            <v>#DIV/0!</v>
          </cell>
          <cell r="EY516" t="e">
            <v>#DIV/0!</v>
          </cell>
          <cell r="FA516">
            <v>0</v>
          </cell>
          <cell r="FB516" t="str">
            <v xml:space="preserve"> </v>
          </cell>
          <cell r="FC516" t="str">
            <v xml:space="preserve"> </v>
          </cell>
          <cell r="FZ516">
            <v>0</v>
          </cell>
          <cell r="GB516">
            <v>0</v>
          </cell>
          <cell r="GC516">
            <v>1</v>
          </cell>
          <cell r="GD516">
            <v>1</v>
          </cell>
          <cell r="GE516">
            <v>1</v>
          </cell>
          <cell r="GF516">
            <v>1</v>
          </cell>
        </row>
        <row r="517">
          <cell r="BM517">
            <v>0</v>
          </cell>
          <cell r="BP517">
            <v>0</v>
          </cell>
          <cell r="BR517">
            <v>215.89999999999998</v>
          </cell>
          <cell r="BV517">
            <v>0</v>
          </cell>
          <cell r="CZ517">
            <v>34.068965517241381</v>
          </cell>
          <cell r="DU517" t="e">
            <v>#DIV/0!</v>
          </cell>
          <cell r="EK517" t="e">
            <v>#DIV/0!</v>
          </cell>
          <cell r="EQ517">
            <v>203.80268593024857</v>
          </cell>
          <cell r="EV517" t="e">
            <v>#DIV/0!</v>
          </cell>
          <cell r="EW517" t="e">
            <v>#DIV/0!</v>
          </cell>
          <cell r="EX517" t="e">
            <v>#DIV/0!</v>
          </cell>
          <cell r="EY517" t="e">
            <v>#DIV/0!</v>
          </cell>
          <cell r="FA517">
            <v>0</v>
          </cell>
          <cell r="FB517" t="str">
            <v xml:space="preserve"> </v>
          </cell>
          <cell r="FC517" t="str">
            <v xml:space="preserve"> </v>
          </cell>
          <cell r="FZ517">
            <v>0</v>
          </cell>
          <cell r="GB517">
            <v>0</v>
          </cell>
          <cell r="GC517">
            <v>1</v>
          </cell>
          <cell r="GD517">
            <v>1</v>
          </cell>
          <cell r="GE517">
            <v>1</v>
          </cell>
          <cell r="GF517">
            <v>1</v>
          </cell>
        </row>
        <row r="518">
          <cell r="BM518">
            <v>0</v>
          </cell>
          <cell r="BP518">
            <v>0</v>
          </cell>
          <cell r="BR518">
            <v>215.89999999999998</v>
          </cell>
          <cell r="BV518">
            <v>0</v>
          </cell>
          <cell r="CZ518">
            <v>30.662068965517239</v>
          </cell>
          <cell r="DU518" t="e">
            <v>#DIV/0!</v>
          </cell>
          <cell r="EK518" t="e">
            <v>#DIV/0!</v>
          </cell>
          <cell r="EQ518">
            <v>202.72896760345819</v>
          </cell>
          <cell r="EV518" t="e">
            <v>#DIV/0!</v>
          </cell>
          <cell r="EW518" t="e">
            <v>#DIV/0!</v>
          </cell>
          <cell r="EX518" t="e">
            <v>#DIV/0!</v>
          </cell>
          <cell r="EY518" t="e">
            <v>#DIV/0!</v>
          </cell>
          <cell r="FA518">
            <v>0</v>
          </cell>
          <cell r="FB518" t="str">
            <v xml:space="preserve"> </v>
          </cell>
          <cell r="FC518" t="str">
            <v xml:space="preserve"> </v>
          </cell>
          <cell r="FZ518">
            <v>0</v>
          </cell>
          <cell r="GB518">
            <v>0</v>
          </cell>
          <cell r="GC518">
            <v>1</v>
          </cell>
          <cell r="GD518">
            <v>1</v>
          </cell>
          <cell r="GE518">
            <v>1</v>
          </cell>
          <cell r="GF518">
            <v>1</v>
          </cell>
        </row>
        <row r="519">
          <cell r="BM519">
            <v>63.22567999999999</v>
          </cell>
          <cell r="BP519">
            <v>101.6</v>
          </cell>
          <cell r="BR519">
            <v>215.89999999999998</v>
          </cell>
          <cell r="BV519">
            <v>324.13793103448273</v>
          </cell>
          <cell r="CZ519">
            <v>23.219310344827587</v>
          </cell>
          <cell r="DU519">
            <v>6.840323155518592E-2</v>
          </cell>
          <cell r="EK519">
            <v>0</v>
          </cell>
          <cell r="EQ519">
            <v>179.24661707055236</v>
          </cell>
          <cell r="EV519">
            <v>6.840323155518592E-2</v>
          </cell>
          <cell r="EW519">
            <v>15.161466734832389</v>
          </cell>
          <cell r="EX519">
            <v>3.6904189953882458</v>
          </cell>
          <cell r="EY519">
            <v>0.25243658507719879</v>
          </cell>
          <cell r="FA519">
            <v>0</v>
          </cell>
          <cell r="FB519" t="str">
            <v xml:space="preserve"> </v>
          </cell>
          <cell r="FC519" t="str">
            <v xml:space="preserve"> </v>
          </cell>
          <cell r="FZ519">
            <v>0</v>
          </cell>
          <cell r="GB519">
            <v>0</v>
          </cell>
          <cell r="GC519">
            <v>1</v>
          </cell>
          <cell r="GD519">
            <v>0</v>
          </cell>
          <cell r="GE519">
            <v>1</v>
          </cell>
          <cell r="GF519">
            <v>0</v>
          </cell>
        </row>
        <row r="520">
          <cell r="BM520">
            <v>63.22567999999999</v>
          </cell>
          <cell r="BP520">
            <v>101.6</v>
          </cell>
          <cell r="BR520">
            <v>215.89999999999998</v>
          </cell>
          <cell r="BV520">
            <v>324.13793103448273</v>
          </cell>
          <cell r="CZ520">
            <v>29.613793103448273</v>
          </cell>
          <cell r="DU520">
            <v>5.3632976245924543E-2</v>
          </cell>
          <cell r="EK520">
            <v>0</v>
          </cell>
          <cell r="EQ520">
            <v>186.08260274126002</v>
          </cell>
          <cell r="EV520">
            <v>5.3632976245924543E-2</v>
          </cell>
          <cell r="EW520">
            <v>13.390578742804353</v>
          </cell>
          <cell r="EX520">
            <v>4.2006243984621587</v>
          </cell>
          <cell r="EY520">
            <v>0.22529198858077204</v>
          </cell>
          <cell r="FA520">
            <v>0</v>
          </cell>
          <cell r="FB520" t="str">
            <v xml:space="preserve"> </v>
          </cell>
          <cell r="FC520" t="str">
            <v xml:space="preserve"> </v>
          </cell>
          <cell r="FZ520">
            <v>0</v>
          </cell>
          <cell r="GB520">
            <v>0</v>
          </cell>
          <cell r="GC520">
            <v>1</v>
          </cell>
          <cell r="GD520">
            <v>1</v>
          </cell>
          <cell r="GE520">
            <v>1</v>
          </cell>
          <cell r="GF520">
            <v>1</v>
          </cell>
        </row>
        <row r="521">
          <cell r="BM521">
            <v>63.22567999999999</v>
          </cell>
          <cell r="BP521">
            <v>101.6</v>
          </cell>
          <cell r="BR521">
            <v>215.89999999999998</v>
          </cell>
          <cell r="BV521">
            <v>324.13793103448273</v>
          </cell>
          <cell r="CZ521">
            <v>33.911724137931031</v>
          </cell>
          <cell r="DU521">
            <v>4.6835597494509072E-2</v>
          </cell>
          <cell r="EK521">
            <v>0</v>
          </cell>
          <cell r="EQ521">
            <v>189.18781851369516</v>
          </cell>
          <cell r="EV521">
            <v>4.6835597494509072E-2</v>
          </cell>
          <cell r="EW521">
            <v>12.498575183639195</v>
          </cell>
          <cell r="EX521">
            <v>4.5112394021370834</v>
          </cell>
          <cell r="EY521">
            <v>0.21128659283986218</v>
          </cell>
          <cell r="FA521">
            <v>0</v>
          </cell>
          <cell r="FB521" t="str">
            <v xml:space="preserve"> </v>
          </cell>
          <cell r="FC521" t="str">
            <v xml:space="preserve"> </v>
          </cell>
          <cell r="FZ521">
            <v>0</v>
          </cell>
          <cell r="GB521">
            <v>0</v>
          </cell>
          <cell r="GC521">
            <v>1</v>
          </cell>
          <cell r="GD521">
            <v>1</v>
          </cell>
          <cell r="GE521">
            <v>1</v>
          </cell>
          <cell r="GF521">
            <v>1</v>
          </cell>
        </row>
        <row r="522">
          <cell r="BM522">
            <v>0</v>
          </cell>
          <cell r="BP522">
            <v>0</v>
          </cell>
          <cell r="BR522">
            <v>215.89999999999998</v>
          </cell>
          <cell r="BV522">
            <v>0</v>
          </cell>
          <cell r="CZ522">
            <v>66.041379310344823</v>
          </cell>
          <cell r="DU522" t="e">
            <v>#DIV/0!</v>
          </cell>
          <cell r="EK522" t="e">
            <v>#DIV/0!</v>
          </cell>
          <cell r="EQ522">
            <v>198.89363868209784</v>
          </cell>
          <cell r="EV522" t="e">
            <v>#DIV/0!</v>
          </cell>
          <cell r="EW522" t="e">
            <v>#DIV/0!</v>
          </cell>
          <cell r="EX522" t="e">
            <v>#DIV/0!</v>
          </cell>
          <cell r="EY522" t="e">
            <v>#DIV/0!</v>
          </cell>
          <cell r="FA522">
            <v>0</v>
          </cell>
          <cell r="FB522" t="str">
            <v xml:space="preserve"> </v>
          </cell>
          <cell r="FC522" t="str">
            <v xml:space="preserve"> </v>
          </cell>
          <cell r="FZ522">
            <v>0</v>
          </cell>
          <cell r="GB522">
            <v>0</v>
          </cell>
          <cell r="GC522">
            <v>1</v>
          </cell>
          <cell r="GD522">
            <v>1</v>
          </cell>
          <cell r="GE522">
            <v>1</v>
          </cell>
          <cell r="GF522">
            <v>1</v>
          </cell>
        </row>
        <row r="523">
          <cell r="BM523">
            <v>0</v>
          </cell>
          <cell r="BP523">
            <v>0</v>
          </cell>
          <cell r="BR523">
            <v>215.89999999999998</v>
          </cell>
          <cell r="BV523">
            <v>0</v>
          </cell>
          <cell r="CZ523">
            <v>64.94068965517242</v>
          </cell>
          <cell r="DU523" t="e">
            <v>#DIV/0!</v>
          </cell>
          <cell r="EK523" t="e">
            <v>#DIV/0!</v>
          </cell>
          <cell r="EQ523">
            <v>198.74634069952003</v>
          </cell>
          <cell r="EV523" t="e">
            <v>#DIV/0!</v>
          </cell>
          <cell r="EW523" t="e">
            <v>#DIV/0!</v>
          </cell>
          <cell r="EX523" t="e">
            <v>#DIV/0!</v>
          </cell>
          <cell r="EY523" t="e">
            <v>#DIV/0!</v>
          </cell>
          <cell r="FA523">
            <v>0</v>
          </cell>
          <cell r="FB523" t="str">
            <v xml:space="preserve"> </v>
          </cell>
          <cell r="FC523" t="str">
            <v xml:space="preserve"> </v>
          </cell>
          <cell r="FZ523">
            <v>0</v>
          </cell>
          <cell r="GB523">
            <v>0</v>
          </cell>
          <cell r="GC523">
            <v>1</v>
          </cell>
          <cell r="GD523">
            <v>1</v>
          </cell>
          <cell r="GE523">
            <v>1</v>
          </cell>
          <cell r="GF523">
            <v>1</v>
          </cell>
        </row>
        <row r="524">
          <cell r="BM524">
            <v>0</v>
          </cell>
          <cell r="BP524">
            <v>0</v>
          </cell>
          <cell r="BR524">
            <v>215.89999999999998</v>
          </cell>
          <cell r="BV524">
            <v>0</v>
          </cell>
          <cell r="CZ524">
            <v>67.771034482758623</v>
          </cell>
          <cell r="DU524" t="e">
            <v>#DIV/0!</v>
          </cell>
          <cell r="EK524" t="e">
            <v>#DIV/0!</v>
          </cell>
          <cell r="EQ524">
            <v>199.11089717356938</v>
          </cell>
          <cell r="EV524" t="e">
            <v>#DIV/0!</v>
          </cell>
          <cell r="EW524" t="e">
            <v>#DIV/0!</v>
          </cell>
          <cell r="EX524" t="e">
            <v>#DIV/0!</v>
          </cell>
          <cell r="EY524" t="e">
            <v>#DIV/0!</v>
          </cell>
          <cell r="FA524">
            <v>0</v>
          </cell>
          <cell r="FB524" t="str">
            <v xml:space="preserve"> </v>
          </cell>
          <cell r="FC524" t="str">
            <v xml:space="preserve"> </v>
          </cell>
          <cell r="FZ524">
            <v>0</v>
          </cell>
          <cell r="GB524">
            <v>0</v>
          </cell>
          <cell r="GC524">
            <v>1</v>
          </cell>
          <cell r="GD524">
            <v>1</v>
          </cell>
          <cell r="GE524">
            <v>1</v>
          </cell>
          <cell r="GF524">
            <v>1</v>
          </cell>
        </row>
        <row r="525">
          <cell r="BM525">
            <v>64.16116199999999</v>
          </cell>
          <cell r="BP525">
            <v>99.059999999999988</v>
          </cell>
          <cell r="BR525">
            <v>198.11999999999998</v>
          </cell>
          <cell r="BV525">
            <v>324.13793103448273</v>
          </cell>
          <cell r="CZ525">
            <v>62.582068965517237</v>
          </cell>
          <cell r="DU525">
            <v>2.6414969584765927E-2</v>
          </cell>
          <cell r="EK525">
            <v>0</v>
          </cell>
          <cell r="EQ525">
            <v>163.13073033383913</v>
          </cell>
          <cell r="EV525">
            <v>2.6414969584765927E-2</v>
          </cell>
          <cell r="EW525">
            <v>9.3535928549502678</v>
          </cell>
          <cell r="EX525">
            <v>6.0710231149175673</v>
          </cell>
          <cell r="EY525">
            <v>0.16036589092895842</v>
          </cell>
          <cell r="FA525">
            <v>0</v>
          </cell>
          <cell r="FB525" t="str">
            <v xml:space="preserve"> </v>
          </cell>
          <cell r="FC525" t="str">
            <v xml:space="preserve"> </v>
          </cell>
          <cell r="FZ525">
            <v>0</v>
          </cell>
          <cell r="GB525">
            <v>0</v>
          </cell>
          <cell r="GC525">
            <v>1</v>
          </cell>
          <cell r="GD525">
            <v>1</v>
          </cell>
          <cell r="GE525">
            <v>1</v>
          </cell>
          <cell r="GF525">
            <v>1</v>
          </cell>
        </row>
        <row r="526">
          <cell r="BM526">
            <v>64.16116199999999</v>
          </cell>
          <cell r="BP526">
            <v>99.059999999999988</v>
          </cell>
          <cell r="BR526">
            <v>198.11999999999998</v>
          </cell>
          <cell r="BV526">
            <v>324.13793103448273</v>
          </cell>
          <cell r="CZ526">
            <v>65.20275862068965</v>
          </cell>
          <cell r="DU526">
            <v>2.5353274665764081E-2</v>
          </cell>
          <cell r="EK526">
            <v>0</v>
          </cell>
          <cell r="EQ526">
            <v>163.8841413212815</v>
          </cell>
          <cell r="EV526">
            <v>2.5353274665764081E-2</v>
          </cell>
          <cell r="EW526">
            <v>9.1620381635769856</v>
          </cell>
          <cell r="EX526">
            <v>6.200212628558158</v>
          </cell>
          <cell r="EY526">
            <v>0.15719569375797407</v>
          </cell>
          <cell r="FA526">
            <v>0</v>
          </cell>
          <cell r="FB526" t="str">
            <v xml:space="preserve"> </v>
          </cell>
          <cell r="FC526" t="str">
            <v xml:space="preserve"> </v>
          </cell>
          <cell r="FZ526">
            <v>0</v>
          </cell>
          <cell r="GB526">
            <v>0</v>
          </cell>
          <cell r="GC526">
            <v>1</v>
          </cell>
          <cell r="GD526">
            <v>1</v>
          </cell>
          <cell r="GE526">
            <v>1</v>
          </cell>
          <cell r="GF526">
            <v>1</v>
          </cell>
        </row>
        <row r="527">
          <cell r="BM527">
            <v>64.16116199999999</v>
          </cell>
          <cell r="BP527">
            <v>99.059999999999988</v>
          </cell>
          <cell r="BR527">
            <v>198.11999999999998</v>
          </cell>
          <cell r="BV527">
            <v>324.13793103448273</v>
          </cell>
          <cell r="CZ527">
            <v>67.875862068965517</v>
          </cell>
          <cell r="DU527">
            <v>2.4354805933753294E-2</v>
          </cell>
          <cell r="EK527">
            <v>0</v>
          </cell>
          <cell r="EQ527">
            <v>164.56705270086448</v>
          </cell>
          <cell r="EV527">
            <v>2.4354805933753294E-2</v>
          </cell>
          <cell r="EW527">
            <v>8.978293242955143</v>
          </cell>
          <cell r="EX527">
            <v>6.3292699354941515</v>
          </cell>
          <cell r="EY527">
            <v>0.15414814098129928</v>
          </cell>
          <cell r="FA527">
            <v>0</v>
          </cell>
          <cell r="FB527" t="str">
            <v xml:space="preserve"> </v>
          </cell>
          <cell r="FC527" t="str">
            <v xml:space="preserve"> </v>
          </cell>
          <cell r="FZ527">
            <v>0</v>
          </cell>
          <cell r="GB527">
            <v>0</v>
          </cell>
          <cell r="GC527">
            <v>1</v>
          </cell>
          <cell r="GD527">
            <v>1</v>
          </cell>
          <cell r="GE527">
            <v>1</v>
          </cell>
          <cell r="GF527">
            <v>1</v>
          </cell>
        </row>
        <row r="528">
          <cell r="BM528">
            <v>62.903100000000002</v>
          </cell>
          <cell r="BP528">
            <v>76.199999999999989</v>
          </cell>
          <cell r="BR528">
            <v>198.11999999999998</v>
          </cell>
          <cell r="BV528">
            <v>324.13793103448273</v>
          </cell>
          <cell r="CZ528">
            <v>67.037241379310345</v>
          </cell>
          <cell r="DU528">
            <v>3.1428747788156873E-2</v>
          </cell>
          <cell r="EK528">
            <v>0</v>
          </cell>
          <cell r="EQ528">
            <v>164.36158495326501</v>
          </cell>
          <cell r="EV528">
            <v>3.1428747788156873E-2</v>
          </cell>
          <cell r="EW528">
            <v>10.211457616907069</v>
          </cell>
          <cell r="EX528">
            <v>5.55139651633203</v>
          </cell>
          <cell r="EY528">
            <v>0.17447344098385206</v>
          </cell>
          <cell r="FA528">
            <v>0</v>
          </cell>
          <cell r="FB528" t="str">
            <v xml:space="preserve"> </v>
          </cell>
          <cell r="FC528" t="str">
            <v xml:space="preserve"> </v>
          </cell>
          <cell r="FZ528">
            <v>0</v>
          </cell>
          <cell r="GB528">
            <v>0</v>
          </cell>
          <cell r="GC528">
            <v>1</v>
          </cell>
          <cell r="GD528">
            <v>1</v>
          </cell>
          <cell r="GE528">
            <v>1</v>
          </cell>
          <cell r="GF528">
            <v>1</v>
          </cell>
        </row>
        <row r="529">
          <cell r="BM529">
            <v>62.903100000000002</v>
          </cell>
          <cell r="BP529">
            <v>63.5</v>
          </cell>
          <cell r="BR529">
            <v>198.11999999999998</v>
          </cell>
          <cell r="BV529">
            <v>324.13793103448273</v>
          </cell>
          <cell r="CZ529">
            <v>66.093793103448277</v>
          </cell>
          <cell r="DU529">
            <v>3.8252848616386323E-2</v>
          </cell>
          <cell r="EK529">
            <v>0</v>
          </cell>
          <cell r="EQ529">
            <v>164.1209474220602</v>
          </cell>
          <cell r="EV529">
            <v>3.8252848616386323E-2</v>
          </cell>
          <cell r="EW529">
            <v>11.278803553525028</v>
          </cell>
          <cell r="EX529">
            <v>5.0141643349983687</v>
          </cell>
          <cell r="EY529">
            <v>0.19180606924437599</v>
          </cell>
          <cell r="FA529">
            <v>0</v>
          </cell>
          <cell r="FB529" t="str">
            <v xml:space="preserve"> </v>
          </cell>
          <cell r="FC529" t="str">
            <v xml:space="preserve"> </v>
          </cell>
          <cell r="FZ529">
            <v>0</v>
          </cell>
          <cell r="GB529">
            <v>0</v>
          </cell>
          <cell r="GC529">
            <v>1</v>
          </cell>
          <cell r="GD529">
            <v>1</v>
          </cell>
          <cell r="GE529">
            <v>1</v>
          </cell>
          <cell r="GF529">
            <v>1</v>
          </cell>
        </row>
        <row r="530">
          <cell r="BM530">
            <v>64.16116199999999</v>
          </cell>
          <cell r="BP530">
            <v>99.059999999999988</v>
          </cell>
          <cell r="BR530">
            <v>198.11999999999998</v>
          </cell>
          <cell r="BV530">
            <v>324.13793103448273</v>
          </cell>
          <cell r="CZ530">
            <v>63.053793103448278</v>
          </cell>
          <cell r="DU530">
            <v>2.6217351358445985E-2</v>
          </cell>
          <cell r="EK530">
            <v>0</v>
          </cell>
          <cell r="EQ530">
            <v>163.27287327569948</v>
          </cell>
          <cell r="EV530">
            <v>2.6217351358445985E-2</v>
          </cell>
          <cell r="EW530">
            <v>9.3182256986392087</v>
          </cell>
          <cell r="EX530">
            <v>6.0944793344311003</v>
          </cell>
          <cell r="EY530">
            <v>0.15978110605756818</v>
          </cell>
          <cell r="FA530">
            <v>0</v>
          </cell>
          <cell r="FB530" t="str">
            <v xml:space="preserve"> </v>
          </cell>
          <cell r="FC530" t="str">
            <v xml:space="preserve"> </v>
          </cell>
          <cell r="FZ530">
            <v>0</v>
          </cell>
          <cell r="GB530">
            <v>0</v>
          </cell>
          <cell r="GC530">
            <v>1</v>
          </cell>
          <cell r="GD530">
            <v>1</v>
          </cell>
          <cell r="GE530">
            <v>1</v>
          </cell>
          <cell r="GF530">
            <v>1</v>
          </cell>
        </row>
        <row r="531">
          <cell r="BM531">
            <v>0</v>
          </cell>
          <cell r="BP531">
            <v>0</v>
          </cell>
          <cell r="BR531">
            <v>920</v>
          </cell>
          <cell r="BV531">
            <v>0</v>
          </cell>
          <cell r="CZ531">
            <v>38</v>
          </cell>
          <cell r="DU531" t="e">
            <v>#DIV/0!</v>
          </cell>
          <cell r="EK531" t="e">
            <v>#DIV/0!</v>
          </cell>
          <cell r="EQ531">
            <v>860.42356361714087</v>
          </cell>
          <cell r="EV531" t="e">
            <v>#DIV/0!</v>
          </cell>
          <cell r="EW531" t="e">
            <v>#DIV/0!</v>
          </cell>
          <cell r="EX531" t="e">
            <v>#DIV/0!</v>
          </cell>
          <cell r="EY531" t="e">
            <v>#DIV/0!</v>
          </cell>
          <cell r="FA531">
            <v>0</v>
          </cell>
          <cell r="FB531" t="str">
            <v xml:space="preserve"> </v>
          </cell>
          <cell r="FC531" t="str">
            <v xml:space="preserve"> </v>
          </cell>
          <cell r="FZ531">
            <v>0</v>
          </cell>
          <cell r="GB531">
            <v>0</v>
          </cell>
          <cell r="GC531">
            <v>1</v>
          </cell>
          <cell r="GD531">
            <v>1</v>
          </cell>
          <cell r="GE531">
            <v>1</v>
          </cell>
          <cell r="GF531">
            <v>1</v>
          </cell>
        </row>
        <row r="532">
          <cell r="BM532">
            <v>0</v>
          </cell>
          <cell r="BP532">
            <v>0</v>
          </cell>
          <cell r="BR532">
            <v>920</v>
          </cell>
          <cell r="BV532">
            <v>0</v>
          </cell>
          <cell r="CZ532">
            <v>38</v>
          </cell>
          <cell r="DU532" t="e">
            <v>#DIV/0!</v>
          </cell>
          <cell r="EK532" t="e">
            <v>#DIV/0!</v>
          </cell>
          <cell r="EQ532">
            <v>860.42356361714087</v>
          </cell>
          <cell r="EV532" t="e">
            <v>#DIV/0!</v>
          </cell>
          <cell r="EW532" t="e">
            <v>#DIV/0!</v>
          </cell>
          <cell r="EX532" t="e">
            <v>#DIV/0!</v>
          </cell>
          <cell r="EY532" t="e">
            <v>#DIV/0!</v>
          </cell>
          <cell r="FA532">
            <v>0</v>
          </cell>
          <cell r="FB532" t="str">
            <v xml:space="preserve"> </v>
          </cell>
          <cell r="FC532" t="str">
            <v xml:space="preserve"> </v>
          </cell>
          <cell r="FZ532">
            <v>0</v>
          </cell>
          <cell r="GB532">
            <v>0</v>
          </cell>
          <cell r="GC532">
            <v>1</v>
          </cell>
          <cell r="GD532">
            <v>1</v>
          </cell>
          <cell r="GE532">
            <v>1</v>
          </cell>
          <cell r="GF532">
            <v>1</v>
          </cell>
        </row>
        <row r="533">
          <cell r="BM533">
            <v>0</v>
          </cell>
          <cell r="BP533">
            <v>0</v>
          </cell>
          <cell r="BR533">
            <v>920</v>
          </cell>
          <cell r="BV533">
            <v>0</v>
          </cell>
          <cell r="CZ533">
            <v>38</v>
          </cell>
          <cell r="DU533" t="e">
            <v>#DIV/0!</v>
          </cell>
          <cell r="EK533" t="e">
            <v>#DIV/0!</v>
          </cell>
          <cell r="EQ533">
            <v>861.4103368905628</v>
          </cell>
          <cell r="EV533" t="e">
            <v>#DIV/0!</v>
          </cell>
          <cell r="EW533" t="e">
            <v>#DIV/0!</v>
          </cell>
          <cell r="EX533" t="e">
            <v>#DIV/0!</v>
          </cell>
          <cell r="EY533" t="e">
            <v>#DIV/0!</v>
          </cell>
          <cell r="FA533">
            <v>0</v>
          </cell>
          <cell r="FB533" t="str">
            <v xml:space="preserve"> </v>
          </cell>
          <cell r="FC533" t="str">
            <v xml:space="preserve"> </v>
          </cell>
          <cell r="FZ533">
            <v>0</v>
          </cell>
          <cell r="GB533">
            <v>0</v>
          </cell>
          <cell r="GC533">
            <v>1</v>
          </cell>
          <cell r="GD533">
            <v>1</v>
          </cell>
          <cell r="GE533">
            <v>1</v>
          </cell>
          <cell r="GF533">
            <v>1</v>
          </cell>
        </row>
        <row r="534">
          <cell r="BM534">
            <v>0</v>
          </cell>
          <cell r="BP534">
            <v>0</v>
          </cell>
          <cell r="BR534">
            <v>920</v>
          </cell>
          <cell r="BV534">
            <v>0</v>
          </cell>
          <cell r="CZ534">
            <v>38</v>
          </cell>
          <cell r="DU534" t="e">
            <v>#DIV/0!</v>
          </cell>
          <cell r="EK534" t="e">
            <v>#DIV/0!</v>
          </cell>
          <cell r="EQ534">
            <v>861.4103368905628</v>
          </cell>
          <cell r="EV534" t="e">
            <v>#DIV/0!</v>
          </cell>
          <cell r="EW534" t="e">
            <v>#DIV/0!</v>
          </cell>
          <cell r="EX534" t="e">
            <v>#DIV/0!</v>
          </cell>
          <cell r="EY534" t="e">
            <v>#DIV/0!</v>
          </cell>
          <cell r="FA534">
            <v>0</v>
          </cell>
          <cell r="FB534" t="str">
            <v xml:space="preserve"> </v>
          </cell>
          <cell r="FC534" t="str">
            <v xml:space="preserve"> </v>
          </cell>
          <cell r="FZ534">
            <v>0</v>
          </cell>
          <cell r="GB534">
            <v>0</v>
          </cell>
          <cell r="GC534">
            <v>1</v>
          </cell>
          <cell r="GD534">
            <v>1</v>
          </cell>
          <cell r="GE534">
            <v>1</v>
          </cell>
          <cell r="GF534">
            <v>1</v>
          </cell>
        </row>
        <row r="535">
          <cell r="BM535">
            <v>0</v>
          </cell>
          <cell r="BP535">
            <v>0</v>
          </cell>
          <cell r="BR535">
            <v>459</v>
          </cell>
          <cell r="BV535">
            <v>0</v>
          </cell>
          <cell r="CZ535">
            <v>39.900000000000006</v>
          </cell>
          <cell r="DU535" t="e">
            <v>#DIV/0!</v>
          </cell>
          <cell r="EK535" t="e">
            <v>#DIV/0!</v>
          </cell>
          <cell r="EQ535">
            <v>430.36638557612793</v>
          </cell>
          <cell r="EV535" t="e">
            <v>#DIV/0!</v>
          </cell>
          <cell r="EW535" t="e">
            <v>#DIV/0!</v>
          </cell>
          <cell r="EX535" t="e">
            <v>#DIV/0!</v>
          </cell>
          <cell r="EY535" t="e">
            <v>#DIV/0!</v>
          </cell>
          <cell r="FA535">
            <v>0</v>
          </cell>
          <cell r="FB535" t="str">
            <v xml:space="preserve"> </v>
          </cell>
          <cell r="FC535" t="str">
            <v xml:space="preserve"> </v>
          </cell>
          <cell r="FZ535">
            <v>0</v>
          </cell>
          <cell r="GB535">
            <v>0</v>
          </cell>
          <cell r="GC535">
            <v>1</v>
          </cell>
          <cell r="GD535">
            <v>1</v>
          </cell>
          <cell r="GE535">
            <v>1</v>
          </cell>
          <cell r="GF535">
            <v>1</v>
          </cell>
        </row>
        <row r="536">
          <cell r="BM536">
            <v>0</v>
          </cell>
          <cell r="BP536">
            <v>0</v>
          </cell>
          <cell r="BR536">
            <v>459</v>
          </cell>
          <cell r="BV536">
            <v>0</v>
          </cell>
          <cell r="CZ536">
            <v>39.900000000000006</v>
          </cell>
          <cell r="DU536" t="e">
            <v>#DIV/0!</v>
          </cell>
          <cell r="EK536" t="e">
            <v>#DIV/0!</v>
          </cell>
          <cell r="EQ536">
            <v>430.36638557612793</v>
          </cell>
          <cell r="EV536" t="e">
            <v>#DIV/0!</v>
          </cell>
          <cell r="EW536" t="e">
            <v>#DIV/0!</v>
          </cell>
          <cell r="EX536" t="e">
            <v>#DIV/0!</v>
          </cell>
          <cell r="EY536" t="e">
            <v>#DIV/0!</v>
          </cell>
          <cell r="FA536">
            <v>0</v>
          </cell>
          <cell r="FB536" t="str">
            <v xml:space="preserve"> </v>
          </cell>
          <cell r="FC536" t="str">
            <v xml:space="preserve"> </v>
          </cell>
          <cell r="FZ536">
            <v>0</v>
          </cell>
          <cell r="GB536">
            <v>0</v>
          </cell>
          <cell r="GC536">
            <v>1</v>
          </cell>
          <cell r="GD536">
            <v>1</v>
          </cell>
          <cell r="GE536">
            <v>1</v>
          </cell>
          <cell r="GF536">
            <v>1</v>
          </cell>
        </row>
        <row r="537">
          <cell r="BM537">
            <v>0</v>
          </cell>
          <cell r="BP537">
            <v>0</v>
          </cell>
          <cell r="BR537">
            <v>459</v>
          </cell>
          <cell r="BV537">
            <v>0</v>
          </cell>
          <cell r="CZ537">
            <v>39.900000000000006</v>
          </cell>
          <cell r="DU537" t="e">
            <v>#DIV/0!</v>
          </cell>
          <cell r="EK537" t="e">
            <v>#DIV/0!</v>
          </cell>
          <cell r="EQ537">
            <v>428.0543545978029</v>
          </cell>
          <cell r="EV537" t="e">
            <v>#DIV/0!</v>
          </cell>
          <cell r="EW537" t="e">
            <v>#DIV/0!</v>
          </cell>
          <cell r="EX537" t="e">
            <v>#DIV/0!</v>
          </cell>
          <cell r="EY537" t="e">
            <v>#DIV/0!</v>
          </cell>
          <cell r="FA537">
            <v>0</v>
          </cell>
          <cell r="FB537" t="str">
            <v xml:space="preserve"> </v>
          </cell>
          <cell r="FC537" t="str">
            <v xml:space="preserve"> </v>
          </cell>
          <cell r="FZ537">
            <v>0</v>
          </cell>
          <cell r="GB537">
            <v>0</v>
          </cell>
          <cell r="GC537">
            <v>1</v>
          </cell>
          <cell r="GD537">
            <v>1</v>
          </cell>
          <cell r="GE537">
            <v>1</v>
          </cell>
          <cell r="GF537">
            <v>1</v>
          </cell>
        </row>
        <row r="538">
          <cell r="BM538">
            <v>0</v>
          </cell>
          <cell r="BP538">
            <v>0</v>
          </cell>
          <cell r="BR538">
            <v>920</v>
          </cell>
          <cell r="BV538">
            <v>0</v>
          </cell>
          <cell r="CZ538">
            <v>65.36</v>
          </cell>
          <cell r="DU538" t="e">
            <v>#DIV/0!</v>
          </cell>
          <cell r="EK538" t="e">
            <v>#DIV/0!</v>
          </cell>
          <cell r="EQ538">
            <v>878.32390813908933</v>
          </cell>
          <cell r="EV538" t="e">
            <v>#DIV/0!</v>
          </cell>
          <cell r="EW538" t="e">
            <v>#DIV/0!</v>
          </cell>
          <cell r="EX538" t="e">
            <v>#DIV/0!</v>
          </cell>
          <cell r="EY538" t="e">
            <v>#DIV/0!</v>
          </cell>
          <cell r="FA538">
            <v>0</v>
          </cell>
          <cell r="FB538" t="str">
            <v xml:space="preserve"> </v>
          </cell>
          <cell r="FC538" t="str">
            <v xml:space="preserve"> </v>
          </cell>
          <cell r="FZ538">
            <v>0</v>
          </cell>
          <cell r="GB538">
            <v>0</v>
          </cell>
          <cell r="GC538">
            <v>1</v>
          </cell>
          <cell r="GD538">
            <v>1</v>
          </cell>
          <cell r="GE538">
            <v>1</v>
          </cell>
          <cell r="GF538">
            <v>1</v>
          </cell>
        </row>
        <row r="539">
          <cell r="BM539">
            <v>0</v>
          </cell>
          <cell r="BP539">
            <v>0</v>
          </cell>
          <cell r="BR539">
            <v>920</v>
          </cell>
          <cell r="BV539">
            <v>0</v>
          </cell>
          <cell r="CZ539">
            <v>65.36</v>
          </cell>
          <cell r="DU539" t="e">
            <v>#DIV/0!</v>
          </cell>
          <cell r="EK539" t="e">
            <v>#DIV/0!</v>
          </cell>
          <cell r="EQ539">
            <v>878.32390813908933</v>
          </cell>
          <cell r="EV539" t="e">
            <v>#DIV/0!</v>
          </cell>
          <cell r="EW539" t="e">
            <v>#DIV/0!</v>
          </cell>
          <cell r="EX539" t="e">
            <v>#DIV/0!</v>
          </cell>
          <cell r="EY539" t="e">
            <v>#DIV/0!</v>
          </cell>
          <cell r="FA539">
            <v>0</v>
          </cell>
          <cell r="FB539" t="str">
            <v xml:space="preserve"> </v>
          </cell>
          <cell r="FC539" t="str">
            <v xml:space="preserve"> </v>
          </cell>
          <cell r="FZ539">
            <v>0</v>
          </cell>
          <cell r="GB539">
            <v>0</v>
          </cell>
          <cell r="GC539">
            <v>1</v>
          </cell>
          <cell r="GD539">
            <v>1</v>
          </cell>
          <cell r="GE539">
            <v>1</v>
          </cell>
          <cell r="GF539">
            <v>1</v>
          </cell>
        </row>
        <row r="540">
          <cell r="BM540">
            <v>0</v>
          </cell>
          <cell r="BP540">
            <v>0</v>
          </cell>
          <cell r="BR540">
            <v>920</v>
          </cell>
          <cell r="BV540">
            <v>0</v>
          </cell>
          <cell r="CZ540">
            <v>65.36</v>
          </cell>
          <cell r="DU540" t="e">
            <v>#DIV/0!</v>
          </cell>
          <cell r="EK540" t="e">
            <v>#DIV/0!</v>
          </cell>
          <cell r="EQ540">
            <v>878.32390813908933</v>
          </cell>
          <cell r="EV540" t="e">
            <v>#DIV/0!</v>
          </cell>
          <cell r="EW540" t="e">
            <v>#DIV/0!</v>
          </cell>
          <cell r="EX540" t="e">
            <v>#DIV/0!</v>
          </cell>
          <cell r="EY540" t="e">
            <v>#DIV/0!</v>
          </cell>
          <cell r="FA540">
            <v>0</v>
          </cell>
          <cell r="FB540" t="str">
            <v xml:space="preserve"> </v>
          </cell>
          <cell r="FC540" t="str">
            <v xml:space="preserve"> </v>
          </cell>
          <cell r="FZ540">
            <v>0</v>
          </cell>
          <cell r="GB540">
            <v>0</v>
          </cell>
          <cell r="GC540">
            <v>1</v>
          </cell>
          <cell r="GD540">
            <v>1</v>
          </cell>
          <cell r="GE540">
            <v>1</v>
          </cell>
          <cell r="GF540">
            <v>1</v>
          </cell>
        </row>
        <row r="541">
          <cell r="BM541">
            <v>0</v>
          </cell>
          <cell r="BP541">
            <v>0</v>
          </cell>
          <cell r="BR541">
            <v>459</v>
          </cell>
          <cell r="BV541">
            <v>0</v>
          </cell>
          <cell r="CZ541">
            <v>69.160000000000011</v>
          </cell>
          <cell r="DU541" t="e">
            <v>#DIV/0!</v>
          </cell>
          <cell r="EK541" t="e">
            <v>#DIV/0!</v>
          </cell>
          <cell r="EQ541">
            <v>438.78634355556738</v>
          </cell>
          <cell r="EV541" t="e">
            <v>#DIV/0!</v>
          </cell>
          <cell r="EW541" t="e">
            <v>#DIV/0!</v>
          </cell>
          <cell r="EX541" t="e">
            <v>#DIV/0!</v>
          </cell>
          <cell r="EY541" t="e">
            <v>#DIV/0!</v>
          </cell>
          <cell r="FA541">
            <v>0</v>
          </cell>
          <cell r="FB541" t="str">
            <v xml:space="preserve"> </v>
          </cell>
          <cell r="FC541" t="str">
            <v xml:space="preserve"> </v>
          </cell>
          <cell r="FZ541">
            <v>0</v>
          </cell>
          <cell r="GB541">
            <v>0</v>
          </cell>
          <cell r="GC541">
            <v>1</v>
          </cell>
          <cell r="GD541">
            <v>1</v>
          </cell>
          <cell r="GE541">
            <v>1</v>
          </cell>
          <cell r="GF541">
            <v>1</v>
          </cell>
        </row>
        <row r="542">
          <cell r="BM542">
            <v>0</v>
          </cell>
          <cell r="BP542">
            <v>0</v>
          </cell>
          <cell r="BR542">
            <v>459</v>
          </cell>
          <cell r="BV542">
            <v>0</v>
          </cell>
          <cell r="CZ542">
            <v>69.160000000000011</v>
          </cell>
          <cell r="DU542" t="e">
            <v>#DIV/0!</v>
          </cell>
          <cell r="EK542" t="e">
            <v>#DIV/0!</v>
          </cell>
          <cell r="EQ542">
            <v>438.78634355556738</v>
          </cell>
          <cell r="EV542" t="e">
            <v>#DIV/0!</v>
          </cell>
          <cell r="EW542" t="e">
            <v>#DIV/0!</v>
          </cell>
          <cell r="EX542" t="e">
            <v>#DIV/0!</v>
          </cell>
          <cell r="EY542" t="e">
            <v>#DIV/0!</v>
          </cell>
          <cell r="FA542">
            <v>0</v>
          </cell>
          <cell r="FB542" t="str">
            <v xml:space="preserve"> </v>
          </cell>
          <cell r="FC542" t="str">
            <v xml:space="preserve"> </v>
          </cell>
          <cell r="FZ542">
            <v>0</v>
          </cell>
          <cell r="GB542">
            <v>0</v>
          </cell>
          <cell r="GC542">
            <v>1</v>
          </cell>
          <cell r="GD542">
            <v>1</v>
          </cell>
          <cell r="GE542">
            <v>1</v>
          </cell>
          <cell r="GF542">
            <v>1</v>
          </cell>
        </row>
        <row r="543">
          <cell r="BM543">
            <v>200</v>
          </cell>
          <cell r="BP543">
            <v>440</v>
          </cell>
          <cell r="BR543">
            <v>920</v>
          </cell>
          <cell r="BV543">
            <v>522</v>
          </cell>
          <cell r="CZ543">
            <v>53.960000000000008</v>
          </cell>
          <cell r="DU543">
            <v>1.4905751107080402E-2</v>
          </cell>
          <cell r="EK543">
            <v>0</v>
          </cell>
          <cell r="EQ543">
            <v>873.45967970369304</v>
          </cell>
          <cell r="EV543">
            <v>1.4905751107080402E-2</v>
          </cell>
          <cell r="EW543">
            <v>7.0126865086477528</v>
          </cell>
          <cell r="EX543">
            <v>8.1294648809837842</v>
          </cell>
          <cell r="EY543">
            <v>0.12117578014969529</v>
          </cell>
          <cell r="FA543">
            <v>0</v>
          </cell>
          <cell r="FB543" t="str">
            <v xml:space="preserve"> </v>
          </cell>
          <cell r="FC543" t="str">
            <v xml:space="preserve"> </v>
          </cell>
          <cell r="FZ543">
            <v>0</v>
          </cell>
          <cell r="GB543">
            <v>0</v>
          </cell>
          <cell r="GC543">
            <v>1</v>
          </cell>
          <cell r="GD543">
            <v>1</v>
          </cell>
          <cell r="GE543">
            <v>0</v>
          </cell>
          <cell r="GF543">
            <v>0</v>
          </cell>
        </row>
        <row r="544">
          <cell r="BM544">
            <v>200</v>
          </cell>
          <cell r="BP544">
            <v>440</v>
          </cell>
          <cell r="BR544">
            <v>920</v>
          </cell>
          <cell r="BV544">
            <v>522</v>
          </cell>
          <cell r="CZ544">
            <v>57</v>
          </cell>
          <cell r="DU544">
            <v>1.4110777714702784E-2</v>
          </cell>
          <cell r="EK544">
            <v>0</v>
          </cell>
          <cell r="EQ544">
            <v>875.0052088856728</v>
          </cell>
          <cell r="EV544">
            <v>1.4110777714702784E-2</v>
          </cell>
          <cell r="EW544">
            <v>6.8222056351003806</v>
          </cell>
          <cell r="EX544">
            <v>8.3586970342496159</v>
          </cell>
          <cell r="EY544">
            <v>0.11794771583484173</v>
          </cell>
          <cell r="FA544">
            <v>0</v>
          </cell>
          <cell r="FB544" t="str">
            <v xml:space="preserve"> </v>
          </cell>
          <cell r="FC544" t="str">
            <v xml:space="preserve"> </v>
          </cell>
          <cell r="FZ544">
            <v>0</v>
          </cell>
          <cell r="GB544">
            <v>0</v>
          </cell>
          <cell r="GC544">
            <v>1</v>
          </cell>
          <cell r="GD544">
            <v>1</v>
          </cell>
          <cell r="GE544">
            <v>0</v>
          </cell>
          <cell r="GF544">
            <v>0</v>
          </cell>
        </row>
        <row r="545">
          <cell r="BM545">
            <v>51.4</v>
          </cell>
          <cell r="BP545">
            <v>276</v>
          </cell>
          <cell r="BR545">
            <v>459</v>
          </cell>
          <cell r="BV545">
            <v>593</v>
          </cell>
          <cell r="CZ545">
            <v>56.24</v>
          </cell>
          <cell r="DU545">
            <v>1.1619213014213892E-2</v>
          </cell>
          <cell r="EK545">
            <v>0</v>
          </cell>
          <cell r="EQ545">
            <v>436.37664429113744</v>
          </cell>
          <cell r="EV545">
            <v>1.1619213014213892E-2</v>
          </cell>
          <cell r="EW545">
            <v>6.1880757600253178</v>
          </cell>
          <cell r="EX545">
            <v>9.2230335942962647</v>
          </cell>
          <cell r="EY545">
            <v>0.10716439196937909</v>
          </cell>
          <cell r="FA545">
            <v>0</v>
          </cell>
          <cell r="FB545" t="str">
            <v xml:space="preserve"> </v>
          </cell>
          <cell r="FC545" t="str">
            <v xml:space="preserve"> </v>
          </cell>
          <cell r="FZ545">
            <v>0</v>
          </cell>
          <cell r="GB545">
            <v>0</v>
          </cell>
          <cell r="GC545">
            <v>1</v>
          </cell>
          <cell r="GD545">
            <v>1</v>
          </cell>
          <cell r="GE545">
            <v>0</v>
          </cell>
          <cell r="GF545">
            <v>0</v>
          </cell>
        </row>
        <row r="546">
          <cell r="BM546">
            <v>51.4</v>
          </cell>
          <cell r="BP546">
            <v>276</v>
          </cell>
          <cell r="BR546">
            <v>459</v>
          </cell>
          <cell r="BV546">
            <v>593</v>
          </cell>
          <cell r="CZ546">
            <v>56.24</v>
          </cell>
          <cell r="DU546">
            <v>1.1619213014213892E-2</v>
          </cell>
          <cell r="EK546">
            <v>0</v>
          </cell>
          <cell r="EQ546">
            <v>436.37664429113744</v>
          </cell>
          <cell r="EV546">
            <v>1.1619213014213892E-2</v>
          </cell>
          <cell r="EW546">
            <v>6.1880757600253178</v>
          </cell>
          <cell r="EX546">
            <v>9.2230335942962647</v>
          </cell>
          <cell r="EY546">
            <v>0.10716439196937909</v>
          </cell>
          <cell r="FA546">
            <v>0</v>
          </cell>
          <cell r="FB546" t="str">
            <v xml:space="preserve"> </v>
          </cell>
          <cell r="FC546" t="str">
            <v xml:space="preserve"> </v>
          </cell>
          <cell r="FZ546">
            <v>0</v>
          </cell>
          <cell r="GB546">
            <v>0</v>
          </cell>
          <cell r="GC546">
            <v>1</v>
          </cell>
          <cell r="GD546">
            <v>1</v>
          </cell>
          <cell r="GE546">
            <v>0</v>
          </cell>
          <cell r="GF546">
            <v>0</v>
          </cell>
        </row>
        <row r="547">
          <cell r="BM547">
            <v>0</v>
          </cell>
          <cell r="BP547">
            <v>0</v>
          </cell>
          <cell r="BR547">
            <v>925</v>
          </cell>
          <cell r="BV547">
            <v>0</v>
          </cell>
          <cell r="CZ547">
            <v>27.36</v>
          </cell>
          <cell r="DU547" t="e">
            <v>#DIV/0!</v>
          </cell>
          <cell r="EK547" t="e">
            <v>#DIV/0!</v>
          </cell>
          <cell r="EQ547">
            <v>822.24981798539181</v>
          </cell>
          <cell r="EV547" t="e">
            <v>#DIV/0!</v>
          </cell>
          <cell r="EW547" t="e">
            <v>#DIV/0!</v>
          </cell>
          <cell r="EX547" t="e">
            <v>#DIV/0!</v>
          </cell>
          <cell r="EY547" t="e">
            <v>#DIV/0!</v>
          </cell>
          <cell r="FA547">
            <v>0</v>
          </cell>
          <cell r="FB547" t="str">
            <v xml:space="preserve"> </v>
          </cell>
          <cell r="FC547" t="str">
            <v xml:space="preserve"> </v>
          </cell>
          <cell r="FZ547">
            <v>0</v>
          </cell>
          <cell r="GB547">
            <v>0</v>
          </cell>
          <cell r="GC547">
            <v>1</v>
          </cell>
          <cell r="GD547">
            <v>1</v>
          </cell>
          <cell r="GE547">
            <v>1</v>
          </cell>
          <cell r="GF547">
            <v>1</v>
          </cell>
        </row>
        <row r="548">
          <cell r="BM548">
            <v>0</v>
          </cell>
          <cell r="BP548">
            <v>0</v>
          </cell>
          <cell r="BR548">
            <v>925</v>
          </cell>
          <cell r="BV548">
            <v>0</v>
          </cell>
          <cell r="CZ548">
            <v>27.36</v>
          </cell>
          <cell r="DU548" t="e">
            <v>#DIV/0!</v>
          </cell>
          <cell r="EK548" t="e">
            <v>#DIV/0!</v>
          </cell>
          <cell r="EQ548">
            <v>822.24981798539181</v>
          </cell>
          <cell r="EV548" t="e">
            <v>#DIV/0!</v>
          </cell>
          <cell r="EW548" t="e">
            <v>#DIV/0!</v>
          </cell>
          <cell r="EX548" t="e">
            <v>#DIV/0!</v>
          </cell>
          <cell r="EY548" t="e">
            <v>#DIV/0!</v>
          </cell>
          <cell r="FA548">
            <v>0</v>
          </cell>
          <cell r="FB548" t="str">
            <v xml:space="preserve"> </v>
          </cell>
          <cell r="FC548" t="str">
            <v xml:space="preserve"> </v>
          </cell>
          <cell r="FZ548">
            <v>0</v>
          </cell>
          <cell r="GB548">
            <v>0</v>
          </cell>
          <cell r="GC548">
            <v>1</v>
          </cell>
          <cell r="GD548">
            <v>1</v>
          </cell>
          <cell r="GE548">
            <v>1</v>
          </cell>
          <cell r="GF548">
            <v>1</v>
          </cell>
        </row>
        <row r="549">
          <cell r="BM549">
            <v>0</v>
          </cell>
          <cell r="BP549">
            <v>0</v>
          </cell>
          <cell r="BR549">
            <v>925</v>
          </cell>
          <cell r="BV549">
            <v>0</v>
          </cell>
          <cell r="CZ549">
            <v>74.48</v>
          </cell>
          <cell r="DU549" t="e">
            <v>#DIV/0!</v>
          </cell>
          <cell r="EK549" t="e">
            <v>#DIV/0!</v>
          </cell>
          <cell r="EQ549">
            <v>887.0625815654497</v>
          </cell>
          <cell r="EV549" t="e">
            <v>#DIV/0!</v>
          </cell>
          <cell r="EW549" t="e">
            <v>#DIV/0!</v>
          </cell>
          <cell r="EX549" t="e">
            <v>#DIV/0!</v>
          </cell>
          <cell r="EY549" t="e">
            <v>#DIV/0!</v>
          </cell>
          <cell r="FA549">
            <v>0</v>
          </cell>
          <cell r="FB549" t="str">
            <v xml:space="preserve"> </v>
          </cell>
          <cell r="FC549" t="str">
            <v xml:space="preserve"> </v>
          </cell>
          <cell r="FZ549">
            <v>0</v>
          </cell>
          <cell r="GB549">
            <v>0</v>
          </cell>
          <cell r="GC549">
            <v>1</v>
          </cell>
          <cell r="GD549">
            <v>1</v>
          </cell>
          <cell r="GE549">
            <v>1</v>
          </cell>
          <cell r="GF549">
            <v>1</v>
          </cell>
        </row>
        <row r="550">
          <cell r="BM550">
            <v>0</v>
          </cell>
          <cell r="BP550">
            <v>0</v>
          </cell>
          <cell r="BR550">
            <v>925</v>
          </cell>
          <cell r="BV550">
            <v>0</v>
          </cell>
          <cell r="CZ550">
            <v>29.64</v>
          </cell>
          <cell r="DU550" t="e">
            <v>#DIV/0!</v>
          </cell>
          <cell r="EK550" t="e">
            <v>#DIV/0!</v>
          </cell>
          <cell r="EQ550">
            <v>853.57864856480785</v>
          </cell>
          <cell r="EV550" t="e">
            <v>#DIV/0!</v>
          </cell>
          <cell r="EW550" t="e">
            <v>#DIV/0!</v>
          </cell>
          <cell r="EX550" t="e">
            <v>#DIV/0!</v>
          </cell>
          <cell r="EY550" t="e">
            <v>#DIV/0!</v>
          </cell>
          <cell r="FA550">
            <v>0</v>
          </cell>
          <cell r="FB550" t="str">
            <v xml:space="preserve"> </v>
          </cell>
          <cell r="FC550" t="str">
            <v xml:space="preserve"> </v>
          </cell>
          <cell r="FZ550">
            <v>0</v>
          </cell>
          <cell r="GB550">
            <v>0</v>
          </cell>
          <cell r="GC550">
            <v>1</v>
          </cell>
          <cell r="GD550">
            <v>1</v>
          </cell>
          <cell r="GE550">
            <v>1</v>
          </cell>
          <cell r="GF550">
            <v>1</v>
          </cell>
        </row>
        <row r="551">
          <cell r="BM551">
            <v>0</v>
          </cell>
          <cell r="BP551">
            <v>0</v>
          </cell>
          <cell r="BR551">
            <v>925</v>
          </cell>
          <cell r="BV551">
            <v>0</v>
          </cell>
          <cell r="CZ551">
            <v>29.64</v>
          </cell>
          <cell r="DU551" t="e">
            <v>#DIV/0!</v>
          </cell>
          <cell r="EK551" t="e">
            <v>#DIV/0!</v>
          </cell>
          <cell r="EQ551">
            <v>853.57864856480785</v>
          </cell>
          <cell r="EV551" t="e">
            <v>#DIV/0!</v>
          </cell>
          <cell r="EW551" t="e">
            <v>#DIV/0!</v>
          </cell>
          <cell r="EX551" t="e">
            <v>#DIV/0!</v>
          </cell>
          <cell r="EY551" t="e">
            <v>#DIV/0!</v>
          </cell>
          <cell r="FA551">
            <v>0</v>
          </cell>
          <cell r="FB551" t="str">
            <v xml:space="preserve"> </v>
          </cell>
          <cell r="FC551" t="str">
            <v xml:space="preserve"> </v>
          </cell>
          <cell r="FZ551">
            <v>0</v>
          </cell>
          <cell r="GB551">
            <v>0</v>
          </cell>
          <cell r="GC551">
            <v>1</v>
          </cell>
          <cell r="GD551">
            <v>1</v>
          </cell>
          <cell r="GE551">
            <v>1</v>
          </cell>
          <cell r="GF551">
            <v>1</v>
          </cell>
        </row>
        <row r="552">
          <cell r="BJ552">
            <v>9.52</v>
          </cell>
          <cell r="BM552">
            <v>142</v>
          </cell>
          <cell r="BN552" t="str">
            <v>r-ass</v>
          </cell>
          <cell r="BP552">
            <v>600</v>
          </cell>
          <cell r="BR552">
            <v>877.4</v>
          </cell>
          <cell r="BV552">
            <v>508</v>
          </cell>
          <cell r="BZ552">
            <v>778</v>
          </cell>
          <cell r="CZ552">
            <v>34.96</v>
          </cell>
          <cell r="DU552">
            <v>1.1463259598271039E-2</v>
          </cell>
          <cell r="EJ552">
            <v>508</v>
          </cell>
          <cell r="EK552">
            <v>1.1463259598271039E-2</v>
          </cell>
          <cell r="EQ552">
            <v>871.61858549511885</v>
          </cell>
          <cell r="EV552">
            <v>1.1463259598271039E-2</v>
          </cell>
          <cell r="EW552">
            <v>6.1462460799543814</v>
          </cell>
          <cell r="EX552">
            <v>9.2862921761304875</v>
          </cell>
          <cell r="EY552">
            <v>0.10645117792037706</v>
          </cell>
          <cell r="FA552">
            <v>3.2063578369114092</v>
          </cell>
          <cell r="FB552">
            <v>17.321674190460698</v>
          </cell>
          <cell r="FC552">
            <v>0.10345115446197851</v>
          </cell>
          <cell r="FZ552">
            <v>1</v>
          </cell>
          <cell r="GB552">
            <v>0</v>
          </cell>
          <cell r="GC552">
            <v>1</v>
          </cell>
          <cell r="GD552">
            <v>1</v>
          </cell>
          <cell r="GE552">
            <v>0</v>
          </cell>
          <cell r="GF552">
            <v>0</v>
          </cell>
        </row>
        <row r="553">
          <cell r="BJ553">
            <v>9.52</v>
          </cell>
          <cell r="BM553">
            <v>142</v>
          </cell>
          <cell r="BN553" t="str">
            <v>r-ass</v>
          </cell>
          <cell r="BP553">
            <v>600</v>
          </cell>
          <cell r="BR553">
            <v>877.4</v>
          </cell>
          <cell r="BV553">
            <v>508</v>
          </cell>
          <cell r="BZ553">
            <v>778</v>
          </cell>
          <cell r="CZ553">
            <v>34.96</v>
          </cell>
          <cell r="DU553">
            <v>1.1463259598271039E-2</v>
          </cell>
          <cell r="EJ553">
            <v>508</v>
          </cell>
          <cell r="EK553">
            <v>1.1463259598271039E-2</v>
          </cell>
          <cell r="EQ553">
            <v>871.61858549511885</v>
          </cell>
          <cell r="EV553">
            <v>1.1463259598271039E-2</v>
          </cell>
          <cell r="EW553">
            <v>6.1462460799543814</v>
          </cell>
          <cell r="EX553">
            <v>9.2862921761304875</v>
          </cell>
          <cell r="EY553">
            <v>0.10645117792037706</v>
          </cell>
          <cell r="FA553">
            <v>4.3419429041508666</v>
          </cell>
          <cell r="FB553">
            <v>12.969722020212609</v>
          </cell>
          <cell r="FC553">
            <v>0.1820591971576547</v>
          </cell>
          <cell r="FZ553">
            <v>1</v>
          </cell>
          <cell r="GB553">
            <v>0</v>
          </cell>
          <cell r="GC553">
            <v>1</v>
          </cell>
          <cell r="GD553">
            <v>1</v>
          </cell>
          <cell r="GE553">
            <v>0</v>
          </cell>
          <cell r="GF553">
            <v>0</v>
          </cell>
        </row>
        <row r="554">
          <cell r="BM554">
            <v>0</v>
          </cell>
          <cell r="BR554">
            <v>442.5</v>
          </cell>
          <cell r="BV554">
            <v>0</v>
          </cell>
          <cell r="CZ554">
            <v>42.787999999999997</v>
          </cell>
          <cell r="DU554" t="e">
            <v>#DIV/0!</v>
          </cell>
          <cell r="EK554" t="e">
            <v>#DIV/0!</v>
          </cell>
          <cell r="EQ554">
            <v>374.75257928734516</v>
          </cell>
          <cell r="EV554" t="e">
            <v>#DIV/0!</v>
          </cell>
          <cell r="EW554" t="e">
            <v>#DIV/0!</v>
          </cell>
          <cell r="EX554" t="e">
            <v>#DIV/0!</v>
          </cell>
          <cell r="EY554" t="e">
            <v>#DIV/0!</v>
          </cell>
          <cell r="FA554">
            <v>0</v>
          </cell>
          <cell r="FB554" t="str">
            <v xml:space="preserve"> </v>
          </cell>
          <cell r="FC554" t="str">
            <v xml:space="preserve"> </v>
          </cell>
          <cell r="FZ554">
            <v>0</v>
          </cell>
          <cell r="GB554">
            <v>0</v>
          </cell>
          <cell r="GC554">
            <v>1</v>
          </cell>
          <cell r="GD554">
            <v>1</v>
          </cell>
          <cell r="GE554">
            <v>1</v>
          </cell>
          <cell r="GF554">
            <v>1</v>
          </cell>
        </row>
        <row r="555">
          <cell r="BM555">
            <v>157.30000000000001</v>
          </cell>
          <cell r="BP555">
            <v>50</v>
          </cell>
          <cell r="BR555">
            <v>442.5</v>
          </cell>
          <cell r="BV555">
            <v>353.2</v>
          </cell>
          <cell r="CZ555">
            <v>42.712000000000003</v>
          </cell>
          <cell r="DU555">
            <v>0.23650309046637943</v>
          </cell>
          <cell r="EK555">
            <v>0</v>
          </cell>
          <cell r="EQ555">
            <v>374.664825403593</v>
          </cell>
          <cell r="EV555">
            <v>0.23650309046637943</v>
          </cell>
          <cell r="EW555">
            <v>29.098718293021157</v>
          </cell>
          <cell r="EX555">
            <v>1.7967399805503204</v>
          </cell>
          <cell r="EY555">
            <v>0.42493455816465325</v>
          </cell>
          <cell r="FA555">
            <v>0</v>
          </cell>
          <cell r="FB555" t="str">
            <v xml:space="preserve"> </v>
          </cell>
          <cell r="FC555" t="str">
            <v xml:space="preserve"> </v>
          </cell>
          <cell r="FZ555">
            <v>0</v>
          </cell>
          <cell r="GB555">
            <v>0</v>
          </cell>
          <cell r="GC555">
            <v>1</v>
          </cell>
          <cell r="GD555">
            <v>1</v>
          </cell>
          <cell r="GE555">
            <v>1</v>
          </cell>
          <cell r="GF555">
            <v>1</v>
          </cell>
        </row>
        <row r="556">
          <cell r="BM556">
            <v>157.30000000000001</v>
          </cell>
          <cell r="BP556">
            <v>50</v>
          </cell>
          <cell r="BR556">
            <v>442.5</v>
          </cell>
          <cell r="BV556">
            <v>446.7</v>
          </cell>
          <cell r="CZ556">
            <v>42.712000000000003</v>
          </cell>
          <cell r="DU556">
            <v>0.29911078853717921</v>
          </cell>
          <cell r="EK556">
            <v>0</v>
          </cell>
          <cell r="EQ556">
            <v>374.664825403593</v>
          </cell>
          <cell r="EV556">
            <v>0.29911078853717921</v>
          </cell>
          <cell r="EW556">
            <v>33.155298268339465</v>
          </cell>
          <cell r="EX556">
            <v>1.5307654404272839</v>
          </cell>
          <cell r="EY556">
            <v>0.45786845795166731</v>
          </cell>
          <cell r="FA556">
            <v>0</v>
          </cell>
          <cell r="FB556" t="str">
            <v xml:space="preserve"> </v>
          </cell>
          <cell r="FC556" t="str">
            <v xml:space="preserve"> </v>
          </cell>
          <cell r="FZ556">
            <v>0</v>
          </cell>
          <cell r="GB556">
            <v>0</v>
          </cell>
          <cell r="GC556">
            <v>1</v>
          </cell>
          <cell r="GD556" t="e">
            <v>#VALUE!</v>
          </cell>
          <cell r="GE556">
            <v>1</v>
          </cell>
          <cell r="GF556" t="e">
            <v>#VALUE!</v>
          </cell>
        </row>
        <row r="557">
          <cell r="BM557">
            <v>0</v>
          </cell>
          <cell r="BR557">
            <v>442.5</v>
          </cell>
          <cell r="BV557">
            <v>0</v>
          </cell>
          <cell r="CZ557">
            <v>44.992000000000004</v>
          </cell>
          <cell r="DU557" t="e">
            <v>#DIV/0!</v>
          </cell>
          <cell r="EK557" t="e">
            <v>#DIV/0!</v>
          </cell>
          <cell r="EQ557">
            <v>377.15519995220325</v>
          </cell>
          <cell r="EV557" t="e">
            <v>#DIV/0!</v>
          </cell>
          <cell r="EW557" t="e">
            <v>#DIV/0!</v>
          </cell>
          <cell r="EX557" t="e">
            <v>#DIV/0!</v>
          </cell>
          <cell r="EY557" t="e">
            <v>#DIV/0!</v>
          </cell>
          <cell r="FA557">
            <v>0</v>
          </cell>
          <cell r="FB557" t="str">
            <v xml:space="preserve"> </v>
          </cell>
          <cell r="FC557" t="str">
            <v xml:space="preserve"> </v>
          </cell>
          <cell r="FZ557">
            <v>0</v>
          </cell>
          <cell r="GB557">
            <v>0</v>
          </cell>
          <cell r="GC557">
            <v>1</v>
          </cell>
          <cell r="GD557">
            <v>1</v>
          </cell>
          <cell r="GE557">
            <v>1</v>
          </cell>
          <cell r="GF557">
            <v>1</v>
          </cell>
        </row>
        <row r="558">
          <cell r="BM558">
            <v>0</v>
          </cell>
          <cell r="BR558">
            <v>442.5</v>
          </cell>
          <cell r="BV558">
            <v>0</v>
          </cell>
          <cell r="CZ558">
            <v>48.488</v>
          </cell>
          <cell r="DU558" t="e">
            <v>#DIV/0!</v>
          </cell>
          <cell r="EK558" t="e">
            <v>#DIV/0!</v>
          </cell>
          <cell r="EQ558">
            <v>380.46752015174133</v>
          </cell>
          <cell r="EV558" t="e">
            <v>#DIV/0!</v>
          </cell>
          <cell r="EW558" t="e">
            <v>#DIV/0!</v>
          </cell>
          <cell r="EX558" t="e">
            <v>#DIV/0!</v>
          </cell>
          <cell r="EY558" t="e">
            <v>#DIV/0!</v>
          </cell>
          <cell r="FA558">
            <v>0</v>
          </cell>
          <cell r="FB558" t="str">
            <v xml:space="preserve"> </v>
          </cell>
          <cell r="FC558" t="str">
            <v xml:space="preserve"> </v>
          </cell>
          <cell r="FZ558">
            <v>0</v>
          </cell>
          <cell r="GB558">
            <v>0</v>
          </cell>
          <cell r="GC558">
            <v>1</v>
          </cell>
          <cell r="GD558">
            <v>1</v>
          </cell>
          <cell r="GE558">
            <v>1</v>
          </cell>
          <cell r="GF558">
            <v>1</v>
          </cell>
        </row>
        <row r="559">
          <cell r="BM559">
            <v>0</v>
          </cell>
          <cell r="BR559">
            <v>442.5</v>
          </cell>
          <cell r="BV559">
            <v>0</v>
          </cell>
          <cell r="CZ559">
            <v>43.776000000000003</v>
          </cell>
          <cell r="DU559" t="e">
            <v>#DIV/0!</v>
          </cell>
          <cell r="EK559" t="e">
            <v>#DIV/0!</v>
          </cell>
          <cell r="EQ559">
            <v>375.86281906910591</v>
          </cell>
          <cell r="EV559" t="e">
            <v>#DIV/0!</v>
          </cell>
          <cell r="EW559" t="e">
            <v>#DIV/0!</v>
          </cell>
          <cell r="EX559" t="e">
            <v>#DIV/0!</v>
          </cell>
          <cell r="EY559" t="e">
            <v>#DIV/0!</v>
          </cell>
          <cell r="FA559">
            <v>0</v>
          </cell>
          <cell r="FB559" t="str">
            <v xml:space="preserve"> </v>
          </cell>
          <cell r="FC559" t="str">
            <v xml:space="preserve"> </v>
          </cell>
          <cell r="FZ559">
            <v>0</v>
          </cell>
          <cell r="GB559">
            <v>0</v>
          </cell>
          <cell r="GC559">
            <v>1</v>
          </cell>
          <cell r="GD559">
            <v>1</v>
          </cell>
          <cell r="GE559">
            <v>1</v>
          </cell>
          <cell r="GF559">
            <v>1</v>
          </cell>
        </row>
        <row r="560">
          <cell r="BM560">
            <v>157.30000000000001</v>
          </cell>
          <cell r="BP560">
            <v>50</v>
          </cell>
          <cell r="BR560">
            <v>442.5</v>
          </cell>
          <cell r="BV560">
            <v>353.2</v>
          </cell>
          <cell r="CZ560">
            <v>45.372000000000007</v>
          </cell>
          <cell r="DU560">
            <v>0.22263775015428014</v>
          </cell>
          <cell r="EK560">
            <v>0</v>
          </cell>
          <cell r="EQ560">
            <v>377.54323571190349</v>
          </cell>
          <cell r="EV560">
            <v>0.22263775015428014</v>
          </cell>
          <cell r="EW560">
            <v>28.154129445216014</v>
          </cell>
          <cell r="EX560">
            <v>1.8685826888433907</v>
          </cell>
          <cell r="EY560">
            <v>0.41601704582132781</v>
          </cell>
          <cell r="FA560">
            <v>0</v>
          </cell>
          <cell r="FB560" t="str">
            <v xml:space="preserve"> </v>
          </cell>
          <cell r="FC560" t="str">
            <v xml:space="preserve"> </v>
          </cell>
          <cell r="FZ560">
            <v>0</v>
          </cell>
          <cell r="GB560">
            <v>0</v>
          </cell>
          <cell r="GC560">
            <v>1</v>
          </cell>
          <cell r="GD560" t="e">
            <v>#VALUE!</v>
          </cell>
          <cell r="GE560">
            <v>1</v>
          </cell>
          <cell r="GF560" t="e">
            <v>#VALUE!</v>
          </cell>
        </row>
        <row r="561">
          <cell r="BM561">
            <v>157.30000000000001</v>
          </cell>
          <cell r="BP561">
            <v>50</v>
          </cell>
          <cell r="BR561">
            <v>442.5</v>
          </cell>
          <cell r="BV561">
            <v>446.7</v>
          </cell>
          <cell r="CZ561">
            <v>45.372000000000007</v>
          </cell>
          <cell r="DU561">
            <v>0.2815749801639777</v>
          </cell>
          <cell r="EK561">
            <v>0</v>
          </cell>
          <cell r="EQ561">
            <v>377.54323571190349</v>
          </cell>
          <cell r="EV561">
            <v>0.2815749801639777</v>
          </cell>
          <cell r="EW561">
            <v>32.048463334044065</v>
          </cell>
          <cell r="EX561">
            <v>1.597326487253296</v>
          </cell>
          <cell r="EY561">
            <v>0.44976717396374299</v>
          </cell>
          <cell r="FA561">
            <v>0</v>
          </cell>
          <cell r="FB561" t="str">
            <v xml:space="preserve"> </v>
          </cell>
          <cell r="FC561" t="str">
            <v xml:space="preserve"> </v>
          </cell>
          <cell r="FZ561">
            <v>0</v>
          </cell>
          <cell r="GB561">
            <v>0</v>
          </cell>
          <cell r="GC561">
            <v>1</v>
          </cell>
          <cell r="GD561">
            <v>1</v>
          </cell>
          <cell r="GE561">
            <v>1</v>
          </cell>
          <cell r="GF561">
            <v>1</v>
          </cell>
        </row>
        <row r="562">
          <cell r="BM562">
            <v>0</v>
          </cell>
          <cell r="BR562">
            <v>442.5</v>
          </cell>
          <cell r="BV562">
            <v>0</v>
          </cell>
          <cell r="CZ562">
            <v>58.975999999999992</v>
          </cell>
          <cell r="DU562" t="e">
            <v>#DIV/0!</v>
          </cell>
          <cell r="EK562" t="e">
            <v>#DIV/0!</v>
          </cell>
          <cell r="EQ562">
            <v>387.70611387709567</v>
          </cell>
          <cell r="EV562" t="e">
            <v>#DIV/0!</v>
          </cell>
          <cell r="EW562" t="e">
            <v>#DIV/0!</v>
          </cell>
          <cell r="EX562" t="e">
            <v>#DIV/0!</v>
          </cell>
          <cell r="EY562" t="e">
            <v>#DIV/0!</v>
          </cell>
          <cell r="FA562">
            <v>0</v>
          </cell>
          <cell r="FB562" t="str">
            <v xml:space="preserve"> </v>
          </cell>
          <cell r="FC562" t="str">
            <v xml:space="preserve"> </v>
          </cell>
          <cell r="FZ562">
            <v>0</v>
          </cell>
          <cell r="GB562">
            <v>0</v>
          </cell>
          <cell r="GC562">
            <v>1</v>
          </cell>
          <cell r="GD562">
            <v>1</v>
          </cell>
          <cell r="GE562">
            <v>1</v>
          </cell>
          <cell r="GF562">
            <v>1</v>
          </cell>
        </row>
        <row r="563">
          <cell r="BM563">
            <v>157.30000000000001</v>
          </cell>
          <cell r="BP563">
            <v>100</v>
          </cell>
          <cell r="BR563">
            <v>442.5</v>
          </cell>
          <cell r="BV563">
            <v>353.2</v>
          </cell>
          <cell r="CZ563">
            <v>58.975999999999992</v>
          </cell>
          <cell r="DU563">
            <v>8.5640938686923504E-2</v>
          </cell>
          <cell r="EK563">
            <v>0</v>
          </cell>
          <cell r="EQ563">
            <v>387.70611387709567</v>
          </cell>
          <cell r="EV563">
            <v>8.5640938686923504E-2</v>
          </cell>
          <cell r="EW563">
            <v>17.016358743822813</v>
          </cell>
          <cell r="EX563">
            <v>3.2675156564636225</v>
          </cell>
          <cell r="EY563">
            <v>0.27983310799376371</v>
          </cell>
          <cell r="FA563">
            <v>0</v>
          </cell>
          <cell r="FB563" t="str">
            <v xml:space="preserve"> </v>
          </cell>
          <cell r="FC563" t="str">
            <v xml:space="preserve"> </v>
          </cell>
          <cell r="FZ563">
            <v>0</v>
          </cell>
          <cell r="GB563">
            <v>0</v>
          </cell>
          <cell r="GC563">
            <v>1</v>
          </cell>
          <cell r="GD563">
            <v>1</v>
          </cell>
          <cell r="GE563">
            <v>1</v>
          </cell>
          <cell r="GF563">
            <v>1</v>
          </cell>
        </row>
        <row r="564">
          <cell r="BM564">
            <v>157.30000000000001</v>
          </cell>
          <cell r="BP564">
            <v>100</v>
          </cell>
          <cell r="BR564">
            <v>442.5</v>
          </cell>
          <cell r="BV564">
            <v>446.7</v>
          </cell>
          <cell r="CZ564">
            <v>58.975999999999992</v>
          </cell>
          <cell r="DU564">
            <v>0.10831202523060229</v>
          </cell>
          <cell r="EK564">
            <v>0</v>
          </cell>
          <cell r="EQ564">
            <v>387.70611387709567</v>
          </cell>
          <cell r="EV564">
            <v>0.10831202523060229</v>
          </cell>
          <cell r="EW564">
            <v>19.21463902148588</v>
          </cell>
          <cell r="EX564">
            <v>2.8692481928064884</v>
          </cell>
          <cell r="EY564">
            <v>0.31077408265211642</v>
          </cell>
          <cell r="FA564">
            <v>0</v>
          </cell>
          <cell r="FB564" t="str">
            <v xml:space="preserve"> </v>
          </cell>
          <cell r="FC564" t="str">
            <v xml:space="preserve"> </v>
          </cell>
          <cell r="FZ564">
            <v>0</v>
          </cell>
          <cell r="GB564">
            <v>0</v>
          </cell>
          <cell r="GC564">
            <v>1</v>
          </cell>
          <cell r="GD564" t="e">
            <v>#VALUE!</v>
          </cell>
          <cell r="GE564">
            <v>1</v>
          </cell>
          <cell r="GF564" t="e">
            <v>#VALUE!</v>
          </cell>
        </row>
        <row r="565">
          <cell r="BM565">
            <v>0</v>
          </cell>
          <cell r="BR565">
            <v>442.5</v>
          </cell>
          <cell r="BV565">
            <v>0</v>
          </cell>
          <cell r="CZ565">
            <v>59.28</v>
          </cell>
          <cell r="DU565" t="e">
            <v>#DIV/0!</v>
          </cell>
          <cell r="EK565" t="e">
            <v>#DIV/0!</v>
          </cell>
          <cell r="EQ565">
            <v>387.86934296366991</v>
          </cell>
          <cell r="EV565" t="e">
            <v>#DIV/0!</v>
          </cell>
          <cell r="EW565" t="e">
            <v>#DIV/0!</v>
          </cell>
          <cell r="EX565" t="e">
            <v>#DIV/0!</v>
          </cell>
          <cell r="EY565" t="e">
            <v>#DIV/0!</v>
          </cell>
          <cell r="FA565">
            <v>0</v>
          </cell>
          <cell r="FB565" t="str">
            <v xml:space="preserve"> </v>
          </cell>
          <cell r="FC565" t="str">
            <v xml:space="preserve"> </v>
          </cell>
          <cell r="FZ565">
            <v>0</v>
          </cell>
          <cell r="GB565">
            <v>0</v>
          </cell>
          <cell r="GC565">
            <v>1</v>
          </cell>
          <cell r="GD565">
            <v>1</v>
          </cell>
          <cell r="GE565">
            <v>1</v>
          </cell>
          <cell r="GF565">
            <v>1</v>
          </cell>
        </row>
        <row r="566">
          <cell r="BM566">
            <v>0</v>
          </cell>
          <cell r="BR566">
            <v>442.5</v>
          </cell>
          <cell r="BV566">
            <v>0</v>
          </cell>
          <cell r="CZ566">
            <v>65.588000000000008</v>
          </cell>
          <cell r="DU566" t="e">
            <v>#DIV/0!</v>
          </cell>
          <cell r="EK566" t="e">
            <v>#DIV/0!</v>
          </cell>
          <cell r="EQ566">
            <v>390.80625288899319</v>
          </cell>
          <cell r="EV566" t="e">
            <v>#DIV/0!</v>
          </cell>
          <cell r="EW566" t="e">
            <v>#DIV/0!</v>
          </cell>
          <cell r="EX566" t="e">
            <v>#DIV/0!</v>
          </cell>
          <cell r="EY566" t="e">
            <v>#DIV/0!</v>
          </cell>
          <cell r="FA566">
            <v>0</v>
          </cell>
          <cell r="FB566" t="str">
            <v xml:space="preserve"> </v>
          </cell>
          <cell r="FC566" t="str">
            <v xml:space="preserve"> </v>
          </cell>
          <cell r="FZ566">
            <v>0</v>
          </cell>
          <cell r="GB566">
            <v>0</v>
          </cell>
          <cell r="GC566">
            <v>1</v>
          </cell>
          <cell r="GD566">
            <v>1</v>
          </cell>
          <cell r="GE566">
            <v>1</v>
          </cell>
          <cell r="GF566">
            <v>1</v>
          </cell>
        </row>
        <row r="567">
          <cell r="BM567">
            <v>0</v>
          </cell>
          <cell r="BR567">
            <v>442.5</v>
          </cell>
          <cell r="BV567">
            <v>0</v>
          </cell>
          <cell r="CZ567">
            <v>65.588000000000008</v>
          </cell>
          <cell r="DU567" t="e">
            <v>#DIV/0!</v>
          </cell>
          <cell r="EK567" t="e">
            <v>#DIV/0!</v>
          </cell>
          <cell r="EQ567">
            <v>390.80625288899319</v>
          </cell>
          <cell r="EV567" t="e">
            <v>#DIV/0!</v>
          </cell>
          <cell r="EW567" t="e">
            <v>#DIV/0!</v>
          </cell>
          <cell r="EX567" t="e">
            <v>#DIV/0!</v>
          </cell>
          <cell r="EY567" t="e">
            <v>#DIV/0!</v>
          </cell>
          <cell r="FA567">
            <v>0</v>
          </cell>
          <cell r="FB567" t="str">
            <v xml:space="preserve"> </v>
          </cell>
          <cell r="FC567" t="str">
            <v xml:space="preserve"> </v>
          </cell>
          <cell r="FZ567">
            <v>0</v>
          </cell>
          <cell r="GB567">
            <v>0</v>
          </cell>
          <cell r="GC567">
            <v>1</v>
          </cell>
          <cell r="GD567">
            <v>1</v>
          </cell>
          <cell r="GE567">
            <v>1</v>
          </cell>
          <cell r="GF567">
            <v>1</v>
          </cell>
        </row>
        <row r="568">
          <cell r="BM568">
            <v>157.30000000000001</v>
          </cell>
          <cell r="BP568">
            <v>100</v>
          </cell>
          <cell r="BR568">
            <v>442.5</v>
          </cell>
          <cell r="BV568">
            <v>353.2</v>
          </cell>
          <cell r="CZ568">
            <v>57.228000000000002</v>
          </cell>
          <cell r="DU568">
            <v>8.8256797371915829E-2</v>
          </cell>
          <cell r="EK568">
            <v>0</v>
          </cell>
          <cell r="EQ568">
            <v>386.72381147196671</v>
          </cell>
          <cell r="EV568">
            <v>8.8256797371915829E-2</v>
          </cell>
          <cell r="EW568">
            <v>17.282332640457142</v>
          </cell>
          <cell r="EX568">
            <v>3.2141207251116808</v>
          </cell>
          <cell r="EY568">
            <v>0.28366800156505678</v>
          </cell>
          <cell r="FA568">
            <v>0</v>
          </cell>
          <cell r="FB568" t="str">
            <v xml:space="preserve"> </v>
          </cell>
          <cell r="FC568" t="str">
            <v xml:space="preserve"> </v>
          </cell>
          <cell r="FZ568">
            <v>0</v>
          </cell>
          <cell r="GB568">
            <v>0</v>
          </cell>
          <cell r="GC568">
            <v>1</v>
          </cell>
          <cell r="GD568">
            <v>1</v>
          </cell>
          <cell r="GE568">
            <v>1</v>
          </cell>
          <cell r="GF568">
            <v>1</v>
          </cell>
        </row>
        <row r="569">
          <cell r="BM569">
            <v>157.30000000000001</v>
          </cell>
          <cell r="BP569">
            <v>100</v>
          </cell>
          <cell r="BR569">
            <v>442.5</v>
          </cell>
          <cell r="BV569">
            <v>446.7</v>
          </cell>
          <cell r="CZ569">
            <v>57.228000000000002</v>
          </cell>
          <cell r="DU569">
            <v>0.11162036066261269</v>
          </cell>
          <cell r="EK569">
            <v>0</v>
          </cell>
          <cell r="EQ569">
            <v>386.72381147196671</v>
          </cell>
          <cell r="EV569">
            <v>0.11162036066261269</v>
          </cell>
          <cell r="EW569">
            <v>19.517595878700945</v>
          </cell>
          <cell r="EX569">
            <v>2.8211591556193913</v>
          </cell>
          <cell r="EY569">
            <v>0.31489880243686835</v>
          </cell>
          <cell r="FA569">
            <v>0</v>
          </cell>
          <cell r="FB569" t="str">
            <v xml:space="preserve"> </v>
          </cell>
          <cell r="FC569" t="str">
            <v xml:space="preserve"> </v>
          </cell>
          <cell r="FZ569">
            <v>0</v>
          </cell>
          <cell r="GB569">
            <v>0</v>
          </cell>
          <cell r="GC569">
            <v>1</v>
          </cell>
          <cell r="GD569" t="e">
            <v>#VALUE!</v>
          </cell>
          <cell r="GE569">
            <v>1</v>
          </cell>
          <cell r="GF569" t="e">
            <v>#VALUE!</v>
          </cell>
        </row>
        <row r="570">
          <cell r="BM570">
            <v>0</v>
          </cell>
          <cell r="BR570">
            <v>442.5</v>
          </cell>
          <cell r="BV570">
            <v>0</v>
          </cell>
          <cell r="CZ570">
            <v>58.975999999999992</v>
          </cell>
          <cell r="DU570" t="e">
            <v>#DIV/0!</v>
          </cell>
          <cell r="EK570" t="e">
            <v>#DIV/0!</v>
          </cell>
          <cell r="EQ570">
            <v>387.70611387709567</v>
          </cell>
          <cell r="EV570" t="e">
            <v>#DIV/0!</v>
          </cell>
          <cell r="EW570" t="e">
            <v>#DIV/0!</v>
          </cell>
          <cell r="EX570" t="e">
            <v>#DIV/0!</v>
          </cell>
          <cell r="EY570" t="e">
            <v>#DIV/0!</v>
          </cell>
          <cell r="FA570">
            <v>0</v>
          </cell>
          <cell r="FB570" t="str">
            <v xml:space="preserve"> </v>
          </cell>
          <cell r="FC570" t="str">
            <v xml:space="preserve"> </v>
          </cell>
          <cell r="FZ570">
            <v>0</v>
          </cell>
          <cell r="GB570">
            <v>0</v>
          </cell>
          <cell r="GC570">
            <v>1</v>
          </cell>
          <cell r="GD570">
            <v>1</v>
          </cell>
          <cell r="GE570">
            <v>1</v>
          </cell>
          <cell r="GF570">
            <v>1</v>
          </cell>
        </row>
        <row r="571">
          <cell r="BM571">
            <v>157.30000000000001</v>
          </cell>
          <cell r="BP571">
            <v>100</v>
          </cell>
          <cell r="BR571">
            <v>442.5</v>
          </cell>
          <cell r="BV571">
            <v>353.2</v>
          </cell>
          <cell r="CZ571">
            <v>58.975999999999992</v>
          </cell>
          <cell r="DU571">
            <v>8.5640938686923504E-2</v>
          </cell>
          <cell r="EK571">
            <v>0</v>
          </cell>
          <cell r="EQ571">
            <v>387.70611387709567</v>
          </cell>
          <cell r="EV571">
            <v>8.5640938686923504E-2</v>
          </cell>
          <cell r="EW571">
            <v>17.016358743822813</v>
          </cell>
          <cell r="EX571">
            <v>3.2675156564636225</v>
          </cell>
          <cell r="EY571">
            <v>0.27983310799376371</v>
          </cell>
          <cell r="FA571">
            <v>0</v>
          </cell>
          <cell r="FB571" t="str">
            <v xml:space="preserve"> </v>
          </cell>
          <cell r="FC571" t="str">
            <v xml:space="preserve"> </v>
          </cell>
          <cell r="FZ571">
            <v>0</v>
          </cell>
          <cell r="GB571">
            <v>0</v>
          </cell>
          <cell r="GC571">
            <v>1</v>
          </cell>
          <cell r="GD571">
            <v>1</v>
          </cell>
          <cell r="GE571">
            <v>1</v>
          </cell>
          <cell r="GF571">
            <v>1</v>
          </cell>
        </row>
        <row r="572">
          <cell r="BM572">
            <v>157.30000000000001</v>
          </cell>
          <cell r="BP572">
            <v>100</v>
          </cell>
          <cell r="BR572">
            <v>442.5</v>
          </cell>
          <cell r="BV572">
            <v>446.7</v>
          </cell>
          <cell r="CZ572">
            <v>58.975999999999992</v>
          </cell>
          <cell r="DU572">
            <v>0.10831202523060229</v>
          </cell>
          <cell r="EK572">
            <v>0</v>
          </cell>
          <cell r="EQ572">
            <v>387.70611387709567</v>
          </cell>
          <cell r="EV572">
            <v>0.10831202523060229</v>
          </cell>
          <cell r="EW572">
            <v>19.21463902148588</v>
          </cell>
          <cell r="EX572">
            <v>2.8692481928064884</v>
          </cell>
          <cell r="EY572">
            <v>0.31077408265211642</v>
          </cell>
          <cell r="FA572">
            <v>0</v>
          </cell>
          <cell r="FB572" t="str">
            <v xml:space="preserve"> </v>
          </cell>
          <cell r="FC572" t="str">
            <v xml:space="preserve"> </v>
          </cell>
          <cell r="FZ572">
            <v>0</v>
          </cell>
          <cell r="GB572">
            <v>0</v>
          </cell>
          <cell r="GC572">
            <v>1</v>
          </cell>
          <cell r="GD572">
            <v>1</v>
          </cell>
          <cell r="GE572">
            <v>1</v>
          </cell>
          <cell r="GF572">
            <v>1</v>
          </cell>
        </row>
        <row r="573">
          <cell r="BM573">
            <v>0</v>
          </cell>
          <cell r="BR573">
            <v>442.5</v>
          </cell>
          <cell r="BV573">
            <v>0</v>
          </cell>
          <cell r="CZ573">
            <v>59.28</v>
          </cell>
          <cell r="DU573" t="e">
            <v>#DIV/0!</v>
          </cell>
          <cell r="EK573" t="e">
            <v>#DIV/0!</v>
          </cell>
          <cell r="EQ573">
            <v>387.86934296366991</v>
          </cell>
          <cell r="EV573" t="e">
            <v>#DIV/0!</v>
          </cell>
          <cell r="EW573" t="e">
            <v>#DIV/0!</v>
          </cell>
          <cell r="EX573" t="e">
            <v>#DIV/0!</v>
          </cell>
          <cell r="EY573" t="e">
            <v>#DIV/0!</v>
          </cell>
          <cell r="FA573">
            <v>0</v>
          </cell>
          <cell r="FB573" t="str">
            <v xml:space="preserve"> </v>
          </cell>
          <cell r="FC573" t="str">
            <v xml:space="preserve"> </v>
          </cell>
          <cell r="FZ573">
            <v>0</v>
          </cell>
          <cell r="GB573">
            <v>0</v>
          </cell>
          <cell r="GC573">
            <v>1</v>
          </cell>
          <cell r="GD573">
            <v>1</v>
          </cell>
          <cell r="GE573">
            <v>1</v>
          </cell>
          <cell r="GF573">
            <v>1</v>
          </cell>
        </row>
        <row r="574">
          <cell r="BM574">
            <v>0</v>
          </cell>
          <cell r="BR574">
            <v>442.5</v>
          </cell>
          <cell r="BV574">
            <v>0</v>
          </cell>
          <cell r="CZ574">
            <v>65.588000000000008</v>
          </cell>
          <cell r="DU574" t="e">
            <v>#DIV/0!</v>
          </cell>
          <cell r="EK574" t="e">
            <v>#DIV/0!</v>
          </cell>
          <cell r="EQ574">
            <v>390.80625288899319</v>
          </cell>
          <cell r="EV574" t="e">
            <v>#DIV/0!</v>
          </cell>
          <cell r="EW574" t="e">
            <v>#DIV/0!</v>
          </cell>
          <cell r="EX574" t="e">
            <v>#DIV/0!</v>
          </cell>
          <cell r="EY574" t="e">
            <v>#DIV/0!</v>
          </cell>
          <cell r="FA574">
            <v>0</v>
          </cell>
          <cell r="FB574" t="str">
            <v xml:space="preserve"> </v>
          </cell>
          <cell r="FC574" t="str">
            <v xml:space="preserve"> </v>
          </cell>
          <cell r="FZ574">
            <v>0</v>
          </cell>
          <cell r="GB574">
            <v>0</v>
          </cell>
          <cell r="GC574">
            <v>1</v>
          </cell>
          <cell r="GD574">
            <v>1</v>
          </cell>
          <cell r="GE574">
            <v>1</v>
          </cell>
          <cell r="GF574">
            <v>1</v>
          </cell>
        </row>
        <row r="575">
          <cell r="BM575">
            <v>0</v>
          </cell>
          <cell r="BR575">
            <v>442.5</v>
          </cell>
          <cell r="BV575">
            <v>0</v>
          </cell>
          <cell r="CZ575">
            <v>65.588000000000008</v>
          </cell>
          <cell r="DU575" t="e">
            <v>#DIV/0!</v>
          </cell>
          <cell r="EK575" t="e">
            <v>#DIV/0!</v>
          </cell>
          <cell r="EQ575">
            <v>390.80625288899319</v>
          </cell>
          <cell r="EV575" t="e">
            <v>#DIV/0!</v>
          </cell>
          <cell r="EW575" t="e">
            <v>#DIV/0!</v>
          </cell>
          <cell r="EX575" t="e">
            <v>#DIV/0!</v>
          </cell>
          <cell r="EY575" t="e">
            <v>#DIV/0!</v>
          </cell>
          <cell r="FA575">
            <v>0</v>
          </cell>
          <cell r="FB575" t="str">
            <v xml:space="preserve"> </v>
          </cell>
          <cell r="FC575" t="str">
            <v xml:space="preserve"> </v>
          </cell>
          <cell r="FZ575">
            <v>0</v>
          </cell>
          <cell r="GB575">
            <v>0</v>
          </cell>
          <cell r="GC575">
            <v>1</v>
          </cell>
          <cell r="GD575">
            <v>1</v>
          </cell>
          <cell r="GE575">
            <v>1</v>
          </cell>
          <cell r="GF575">
            <v>1</v>
          </cell>
        </row>
        <row r="576">
          <cell r="BM576">
            <v>157.30000000000001</v>
          </cell>
          <cell r="BP576">
            <v>100</v>
          </cell>
          <cell r="BR576">
            <v>442.5</v>
          </cell>
          <cell r="BV576">
            <v>353.2</v>
          </cell>
          <cell r="CZ576">
            <v>59.963999999999999</v>
          </cell>
          <cell r="DU576">
            <v>8.4229871256086983E-2</v>
          </cell>
          <cell r="EK576">
            <v>0</v>
          </cell>
          <cell r="EQ576">
            <v>388.22870900226911</v>
          </cell>
          <cell r="EV576">
            <v>8.4229871256086983E-2</v>
          </cell>
          <cell r="EW576">
            <v>16.871356843475716</v>
          </cell>
          <cell r="EX576">
            <v>3.2973129500678264</v>
          </cell>
          <cell r="EY576">
            <v>0.27773224527524137</v>
          </cell>
          <cell r="FA576">
            <v>0</v>
          </cell>
          <cell r="FB576" t="str">
            <v xml:space="preserve"> </v>
          </cell>
          <cell r="FC576" t="str">
            <v xml:space="preserve"> </v>
          </cell>
          <cell r="FZ576">
            <v>0</v>
          </cell>
          <cell r="GB576">
            <v>0</v>
          </cell>
          <cell r="GC576">
            <v>1</v>
          </cell>
          <cell r="GD576">
            <v>1</v>
          </cell>
          <cell r="GE576">
            <v>1</v>
          </cell>
          <cell r="GF576">
            <v>1</v>
          </cell>
        </row>
        <row r="577">
          <cell r="BM577">
            <v>157.30000000000001</v>
          </cell>
          <cell r="BP577">
            <v>100</v>
          </cell>
          <cell r="BR577">
            <v>442.5</v>
          </cell>
          <cell r="BV577">
            <v>446.7</v>
          </cell>
          <cell r="CZ577">
            <v>59.963999999999999</v>
          </cell>
          <cell r="DU577">
            <v>0.1065274164498699</v>
          </cell>
          <cell r="EK577">
            <v>0</v>
          </cell>
          <cell r="EQ577">
            <v>388.22870900226911</v>
          </cell>
          <cell r="EV577">
            <v>0.1065274164498699</v>
          </cell>
          <cell r="EW577">
            <v>19.049528971628447</v>
          </cell>
          <cell r="EX577">
            <v>2.8960757568151201</v>
          </cell>
          <cell r="EY577">
            <v>0.30851146821661646</v>
          </cell>
          <cell r="FA577">
            <v>0</v>
          </cell>
          <cell r="FB577" t="str">
            <v xml:space="preserve"> </v>
          </cell>
          <cell r="FC577" t="str">
            <v xml:space="preserve"> </v>
          </cell>
          <cell r="FZ577">
            <v>0</v>
          </cell>
          <cell r="GB577">
            <v>0</v>
          </cell>
          <cell r="GC577">
            <v>1</v>
          </cell>
          <cell r="GD577" t="e">
            <v>#VALUE!</v>
          </cell>
          <cell r="GE577">
            <v>1</v>
          </cell>
          <cell r="GF577" t="e">
            <v>#VALUE!</v>
          </cell>
        </row>
        <row r="578">
          <cell r="BR578">
            <v>292</v>
          </cell>
          <cell r="BV578">
            <v>569</v>
          </cell>
          <cell r="CZ578">
            <v>48.336000000000006</v>
          </cell>
          <cell r="DU578" t="e">
            <v>#DIV/0!</v>
          </cell>
          <cell r="EK578" t="e">
            <v>#DIV/0!</v>
          </cell>
          <cell r="EQ578">
            <v>251.63166579591135</v>
          </cell>
          <cell r="EV578" t="e">
            <v>#DIV/0!</v>
          </cell>
          <cell r="EW578" t="e">
            <v>#DIV/0!</v>
          </cell>
          <cell r="EX578" t="e">
            <v>#DIV/0!</v>
          </cell>
          <cell r="EY578" t="e">
            <v>#DIV/0!</v>
          </cell>
          <cell r="FA578">
            <v>0</v>
          </cell>
          <cell r="FB578" t="str">
            <v xml:space="preserve"> </v>
          </cell>
          <cell r="FC578" t="str">
            <v xml:space="preserve"> </v>
          </cell>
          <cell r="FZ578">
            <v>0</v>
          </cell>
          <cell r="GB578">
            <v>0</v>
          </cell>
          <cell r="GC578">
            <v>1</v>
          </cell>
          <cell r="GD578">
            <v>1</v>
          </cell>
          <cell r="GE578">
            <v>1</v>
          </cell>
          <cell r="GF578">
            <v>1</v>
          </cell>
        </row>
        <row r="579">
          <cell r="BR579">
            <v>292</v>
          </cell>
          <cell r="BV579">
            <v>569</v>
          </cell>
          <cell r="CZ579">
            <v>48.336000000000006</v>
          </cell>
          <cell r="DU579" t="e">
            <v>#DIV/0!</v>
          </cell>
          <cell r="EK579" t="e">
            <v>#DIV/0!</v>
          </cell>
          <cell r="EQ579">
            <v>251.63166579591135</v>
          </cell>
          <cell r="EV579" t="e">
            <v>#DIV/0!</v>
          </cell>
          <cell r="EW579" t="e">
            <v>#DIV/0!</v>
          </cell>
          <cell r="EX579" t="e">
            <v>#DIV/0!</v>
          </cell>
          <cell r="EY579" t="e">
            <v>#DIV/0!</v>
          </cell>
          <cell r="FA579">
            <v>0</v>
          </cell>
          <cell r="FB579" t="str">
            <v xml:space="preserve"> </v>
          </cell>
          <cell r="FC579" t="str">
            <v xml:space="preserve"> </v>
          </cell>
          <cell r="FZ579">
            <v>0</v>
          </cell>
          <cell r="GB579">
            <v>0</v>
          </cell>
          <cell r="GC579">
            <v>1</v>
          </cell>
          <cell r="GD579">
            <v>1</v>
          </cell>
          <cell r="GE579">
            <v>1</v>
          </cell>
          <cell r="GF579">
            <v>1</v>
          </cell>
        </row>
        <row r="580">
          <cell r="BR580">
            <v>292</v>
          </cell>
          <cell r="BV580">
            <v>569</v>
          </cell>
          <cell r="CZ580">
            <v>48.336000000000006</v>
          </cell>
          <cell r="DU580" t="e">
            <v>#DIV/0!</v>
          </cell>
          <cell r="EK580" t="e">
            <v>#DIV/0!</v>
          </cell>
          <cell r="EQ580">
            <v>251.63166579591135</v>
          </cell>
          <cell r="EV580" t="e">
            <v>#DIV/0!</v>
          </cell>
          <cell r="EW580" t="e">
            <v>#DIV/0!</v>
          </cell>
          <cell r="EX580" t="e">
            <v>#DIV/0!</v>
          </cell>
          <cell r="EY580" t="e">
            <v>#DIV/0!</v>
          </cell>
          <cell r="FA580">
            <v>0</v>
          </cell>
          <cell r="FB580" t="str">
            <v xml:space="preserve"> </v>
          </cell>
          <cell r="FC580" t="str">
            <v xml:space="preserve"> </v>
          </cell>
          <cell r="FZ580">
            <v>0</v>
          </cell>
          <cell r="GB580">
            <v>0</v>
          </cell>
          <cell r="GC580">
            <v>1</v>
          </cell>
          <cell r="GD580">
            <v>1</v>
          </cell>
          <cell r="GE580">
            <v>1</v>
          </cell>
          <cell r="GF580">
            <v>1</v>
          </cell>
        </row>
        <row r="581">
          <cell r="BR581">
            <v>292</v>
          </cell>
          <cell r="BV581">
            <v>569</v>
          </cell>
          <cell r="CZ581">
            <v>48.336000000000006</v>
          </cell>
          <cell r="DU581" t="e">
            <v>#DIV/0!</v>
          </cell>
          <cell r="EK581" t="e">
            <v>#DIV/0!</v>
          </cell>
          <cell r="EQ581">
            <v>251.63166579591135</v>
          </cell>
          <cell r="EV581" t="e">
            <v>#DIV/0!</v>
          </cell>
          <cell r="EW581" t="e">
            <v>#DIV/0!</v>
          </cell>
          <cell r="EX581" t="e">
            <v>#DIV/0!</v>
          </cell>
          <cell r="EY581" t="e">
            <v>#DIV/0!</v>
          </cell>
          <cell r="FA581">
            <v>0</v>
          </cell>
          <cell r="FB581" t="str">
            <v xml:space="preserve"> </v>
          </cell>
          <cell r="FC581" t="str">
            <v xml:space="preserve"> </v>
          </cell>
          <cell r="FZ581">
            <v>0</v>
          </cell>
          <cell r="GB581">
            <v>0</v>
          </cell>
          <cell r="GC581">
            <v>1</v>
          </cell>
          <cell r="GD581">
            <v>1</v>
          </cell>
          <cell r="GE581">
            <v>1</v>
          </cell>
          <cell r="GF581">
            <v>1</v>
          </cell>
        </row>
        <row r="582">
          <cell r="BR582">
            <v>292</v>
          </cell>
          <cell r="BV582">
            <v>569</v>
          </cell>
          <cell r="CZ582">
            <v>48.336000000000006</v>
          </cell>
          <cell r="DU582" t="e">
            <v>#DIV/0!</v>
          </cell>
          <cell r="EK582" t="e">
            <v>#DIV/0!</v>
          </cell>
          <cell r="EQ582">
            <v>251.63166579591135</v>
          </cell>
          <cell r="EV582" t="e">
            <v>#DIV/0!</v>
          </cell>
          <cell r="EW582" t="e">
            <v>#DIV/0!</v>
          </cell>
          <cell r="EX582" t="e">
            <v>#DIV/0!</v>
          </cell>
          <cell r="EY582" t="e">
            <v>#DIV/0!</v>
          </cell>
          <cell r="FA582">
            <v>0</v>
          </cell>
          <cell r="FB582" t="str">
            <v xml:space="preserve"> </v>
          </cell>
          <cell r="FC582" t="str">
            <v xml:space="preserve"> </v>
          </cell>
          <cell r="FZ582">
            <v>0</v>
          </cell>
          <cell r="GB582">
            <v>0</v>
          </cell>
          <cell r="GC582">
            <v>1</v>
          </cell>
          <cell r="GD582">
            <v>1</v>
          </cell>
          <cell r="GE582">
            <v>1</v>
          </cell>
          <cell r="GF582">
            <v>1</v>
          </cell>
        </row>
        <row r="583">
          <cell r="BR583">
            <v>292</v>
          </cell>
          <cell r="BV583">
            <v>569</v>
          </cell>
          <cell r="CZ583">
            <v>48.336000000000006</v>
          </cell>
          <cell r="DU583" t="e">
            <v>#DIV/0!</v>
          </cell>
          <cell r="EK583" t="e">
            <v>#DIV/0!</v>
          </cell>
          <cell r="EQ583">
            <v>251.63166579591135</v>
          </cell>
          <cell r="EV583" t="e">
            <v>#DIV/0!</v>
          </cell>
          <cell r="EW583" t="e">
            <v>#DIV/0!</v>
          </cell>
          <cell r="EX583" t="e">
            <v>#DIV/0!</v>
          </cell>
          <cell r="EY583" t="e">
            <v>#DIV/0!</v>
          </cell>
          <cell r="FA583">
            <v>0</v>
          </cell>
          <cell r="FB583" t="str">
            <v xml:space="preserve"> </v>
          </cell>
          <cell r="FC583" t="str">
            <v xml:space="preserve"> </v>
          </cell>
          <cell r="FZ583">
            <v>0</v>
          </cell>
          <cell r="GB583">
            <v>0</v>
          </cell>
          <cell r="GC583">
            <v>1</v>
          </cell>
          <cell r="GD583">
            <v>1</v>
          </cell>
          <cell r="GE583">
            <v>1</v>
          </cell>
          <cell r="GF583">
            <v>1</v>
          </cell>
        </row>
        <row r="584">
          <cell r="BR584">
            <v>292</v>
          </cell>
          <cell r="BV584">
            <v>569</v>
          </cell>
          <cell r="CZ584">
            <v>55.1</v>
          </cell>
          <cell r="DU584" t="e">
            <v>#DIV/0!</v>
          </cell>
          <cell r="EK584" t="e">
            <v>#DIV/0!</v>
          </cell>
          <cell r="EQ584">
            <v>254.93414195158059</v>
          </cell>
          <cell r="EV584" t="e">
            <v>#DIV/0!</v>
          </cell>
          <cell r="EW584" t="e">
            <v>#DIV/0!</v>
          </cell>
          <cell r="EX584" t="e">
            <v>#DIV/0!</v>
          </cell>
          <cell r="EY584" t="e">
            <v>#DIV/0!</v>
          </cell>
          <cell r="FA584">
            <v>0</v>
          </cell>
          <cell r="FB584" t="str">
            <v xml:space="preserve"> </v>
          </cell>
          <cell r="FC584" t="str">
            <v xml:space="preserve"> </v>
          </cell>
          <cell r="FZ584">
            <v>0</v>
          </cell>
          <cell r="GB584">
            <v>0</v>
          </cell>
          <cell r="GC584">
            <v>1</v>
          </cell>
          <cell r="GD584">
            <v>1</v>
          </cell>
          <cell r="GE584">
            <v>1</v>
          </cell>
          <cell r="GF584">
            <v>1</v>
          </cell>
        </row>
        <row r="585">
          <cell r="BR585">
            <v>292</v>
          </cell>
          <cell r="BV585">
            <v>569</v>
          </cell>
          <cell r="CZ585">
            <v>55.1</v>
          </cell>
          <cell r="DU585" t="e">
            <v>#DIV/0!</v>
          </cell>
          <cell r="EK585" t="e">
            <v>#DIV/0!</v>
          </cell>
          <cell r="EQ585">
            <v>254.93414195158059</v>
          </cell>
          <cell r="EV585" t="e">
            <v>#DIV/0!</v>
          </cell>
          <cell r="EW585" t="e">
            <v>#DIV/0!</v>
          </cell>
          <cell r="EX585" t="e">
            <v>#DIV/0!</v>
          </cell>
          <cell r="EY585" t="e">
            <v>#DIV/0!</v>
          </cell>
          <cell r="FA585">
            <v>0</v>
          </cell>
          <cell r="FB585" t="str">
            <v xml:space="preserve"> </v>
          </cell>
          <cell r="FC585" t="str">
            <v xml:space="preserve"> </v>
          </cell>
          <cell r="FZ585">
            <v>0</v>
          </cell>
          <cell r="GB585">
            <v>0</v>
          </cell>
          <cell r="GC585">
            <v>1</v>
          </cell>
          <cell r="GD585">
            <v>1</v>
          </cell>
          <cell r="GE585">
            <v>1</v>
          </cell>
          <cell r="GF585">
            <v>1</v>
          </cell>
        </row>
        <row r="586">
          <cell r="BR586">
            <v>292</v>
          </cell>
          <cell r="BV586">
            <v>569</v>
          </cell>
          <cell r="CZ586">
            <v>55.1</v>
          </cell>
          <cell r="DU586" t="e">
            <v>#DIV/0!</v>
          </cell>
          <cell r="EK586" t="e">
            <v>#DIV/0!</v>
          </cell>
          <cell r="EQ586">
            <v>254.93414195158059</v>
          </cell>
          <cell r="EV586" t="e">
            <v>#DIV/0!</v>
          </cell>
          <cell r="EW586" t="e">
            <v>#DIV/0!</v>
          </cell>
          <cell r="EX586" t="e">
            <v>#DIV/0!</v>
          </cell>
          <cell r="EY586" t="e">
            <v>#DIV/0!</v>
          </cell>
          <cell r="FA586">
            <v>0</v>
          </cell>
          <cell r="FB586" t="str">
            <v xml:space="preserve"> </v>
          </cell>
          <cell r="FC586" t="str">
            <v xml:space="preserve"> </v>
          </cell>
          <cell r="FZ586">
            <v>0</v>
          </cell>
          <cell r="GB586">
            <v>0</v>
          </cell>
          <cell r="GC586">
            <v>1</v>
          </cell>
          <cell r="GD586">
            <v>1</v>
          </cell>
          <cell r="GE586">
            <v>1</v>
          </cell>
          <cell r="GF586">
            <v>1</v>
          </cell>
        </row>
        <row r="587">
          <cell r="BR587">
            <v>292</v>
          </cell>
          <cell r="BV587">
            <v>569</v>
          </cell>
          <cell r="CZ587">
            <v>55.1</v>
          </cell>
          <cell r="DU587" t="e">
            <v>#DIV/0!</v>
          </cell>
          <cell r="EK587" t="e">
            <v>#DIV/0!</v>
          </cell>
          <cell r="EQ587">
            <v>254.93414195158059</v>
          </cell>
          <cell r="EV587" t="e">
            <v>#DIV/0!</v>
          </cell>
          <cell r="EW587" t="e">
            <v>#DIV/0!</v>
          </cell>
          <cell r="EX587" t="e">
            <v>#DIV/0!</v>
          </cell>
          <cell r="EY587" t="e">
            <v>#DIV/0!</v>
          </cell>
          <cell r="FA587">
            <v>0</v>
          </cell>
          <cell r="FB587" t="str">
            <v xml:space="preserve"> </v>
          </cell>
          <cell r="FC587" t="str">
            <v xml:space="preserve"> </v>
          </cell>
          <cell r="FZ587">
            <v>0</v>
          </cell>
          <cell r="GB587">
            <v>0</v>
          </cell>
          <cell r="GC587">
            <v>1</v>
          </cell>
          <cell r="GD587">
            <v>1</v>
          </cell>
          <cell r="GE587">
            <v>1</v>
          </cell>
          <cell r="GF587">
            <v>1</v>
          </cell>
        </row>
        <row r="588">
          <cell r="BR588">
            <v>292</v>
          </cell>
          <cell r="BV588">
            <v>569</v>
          </cell>
          <cell r="CZ588">
            <v>55.1</v>
          </cell>
          <cell r="DU588" t="e">
            <v>#DIV/0!</v>
          </cell>
          <cell r="EK588" t="e">
            <v>#DIV/0!</v>
          </cell>
          <cell r="EQ588">
            <v>254.93414195158059</v>
          </cell>
          <cell r="EV588" t="e">
            <v>#DIV/0!</v>
          </cell>
          <cell r="EW588" t="e">
            <v>#DIV/0!</v>
          </cell>
          <cell r="EX588" t="e">
            <v>#DIV/0!</v>
          </cell>
          <cell r="EY588" t="e">
            <v>#DIV/0!</v>
          </cell>
          <cell r="FA588">
            <v>0</v>
          </cell>
          <cell r="FB588" t="str">
            <v xml:space="preserve"> </v>
          </cell>
          <cell r="FC588" t="str">
            <v xml:space="preserve"> </v>
          </cell>
          <cell r="FZ588">
            <v>0</v>
          </cell>
          <cell r="GB588">
            <v>0</v>
          </cell>
          <cell r="GC588">
            <v>1</v>
          </cell>
          <cell r="GD588">
            <v>1</v>
          </cell>
          <cell r="GE588">
            <v>1</v>
          </cell>
          <cell r="GF588">
            <v>1</v>
          </cell>
        </row>
        <row r="589">
          <cell r="BR589">
            <v>292</v>
          </cell>
          <cell r="BV589">
            <v>569</v>
          </cell>
          <cell r="CZ589">
            <v>55.1</v>
          </cell>
          <cell r="DU589" t="e">
            <v>#DIV/0!</v>
          </cell>
          <cell r="EK589" t="e">
            <v>#DIV/0!</v>
          </cell>
          <cell r="EQ589">
            <v>254.93414195158059</v>
          </cell>
          <cell r="EV589" t="e">
            <v>#DIV/0!</v>
          </cell>
          <cell r="EW589" t="e">
            <v>#DIV/0!</v>
          </cell>
          <cell r="EX589" t="e">
            <v>#DIV/0!</v>
          </cell>
          <cell r="EY589" t="e">
            <v>#DIV/0!</v>
          </cell>
          <cell r="FA589">
            <v>0</v>
          </cell>
          <cell r="FB589" t="str">
            <v xml:space="preserve"> </v>
          </cell>
          <cell r="FC589" t="str">
            <v xml:space="preserve"> </v>
          </cell>
          <cell r="FZ589">
            <v>0</v>
          </cell>
          <cell r="GB589">
            <v>0</v>
          </cell>
          <cell r="GC589">
            <v>1</v>
          </cell>
          <cell r="GD589">
            <v>1</v>
          </cell>
          <cell r="GE589">
            <v>1</v>
          </cell>
          <cell r="GF589">
            <v>1</v>
          </cell>
        </row>
        <row r="590">
          <cell r="BR590">
            <v>297</v>
          </cell>
          <cell r="BV590">
            <v>632</v>
          </cell>
          <cell r="CZ590">
            <v>51.224000000000004</v>
          </cell>
          <cell r="DU590" t="e">
            <v>#DIV/0!</v>
          </cell>
          <cell r="EK590" t="e">
            <v>#DIV/0!</v>
          </cell>
          <cell r="EQ590">
            <v>273.72086531264569</v>
          </cell>
          <cell r="EV590" t="e">
            <v>#DIV/0!</v>
          </cell>
          <cell r="EW590" t="e">
            <v>#DIV/0!</v>
          </cell>
          <cell r="EX590" t="e">
            <v>#DIV/0!</v>
          </cell>
          <cell r="EY590" t="e">
            <v>#DIV/0!</v>
          </cell>
          <cell r="FA590">
            <v>0</v>
          </cell>
          <cell r="FB590" t="str">
            <v xml:space="preserve"> </v>
          </cell>
          <cell r="FC590" t="str">
            <v xml:space="preserve"> </v>
          </cell>
          <cell r="FZ590">
            <v>0</v>
          </cell>
          <cell r="GB590">
            <v>0</v>
          </cell>
          <cell r="GC590">
            <v>1</v>
          </cell>
          <cell r="GD590">
            <v>1</v>
          </cell>
          <cell r="GE590">
            <v>1</v>
          </cell>
          <cell r="GF590">
            <v>1</v>
          </cell>
        </row>
        <row r="591">
          <cell r="BR591">
            <v>297</v>
          </cell>
          <cell r="BV591">
            <v>632</v>
          </cell>
          <cell r="CZ591">
            <v>51.224000000000004</v>
          </cell>
          <cell r="DU591" t="e">
            <v>#DIV/0!</v>
          </cell>
          <cell r="EK591" t="e">
            <v>#DIV/0!</v>
          </cell>
          <cell r="EQ591">
            <v>273.72086531264569</v>
          </cell>
          <cell r="EV591" t="e">
            <v>#DIV/0!</v>
          </cell>
          <cell r="EW591" t="e">
            <v>#DIV/0!</v>
          </cell>
          <cell r="EX591" t="e">
            <v>#DIV/0!</v>
          </cell>
          <cell r="EY591" t="e">
            <v>#DIV/0!</v>
          </cell>
          <cell r="FA591">
            <v>0</v>
          </cell>
          <cell r="FB591" t="str">
            <v xml:space="preserve"> </v>
          </cell>
          <cell r="FC591" t="str">
            <v xml:space="preserve"> </v>
          </cell>
          <cell r="FZ591">
            <v>0</v>
          </cell>
          <cell r="GB591">
            <v>0</v>
          </cell>
          <cell r="GC591">
            <v>1</v>
          </cell>
          <cell r="GD591">
            <v>1</v>
          </cell>
          <cell r="GE591">
            <v>1</v>
          </cell>
          <cell r="GF591">
            <v>1</v>
          </cell>
        </row>
        <row r="592">
          <cell r="BR592">
            <v>293</v>
          </cell>
          <cell r="BV592">
            <v>632</v>
          </cell>
          <cell r="CZ592">
            <v>51.224000000000004</v>
          </cell>
          <cell r="DU592" t="e">
            <v>#DIV/0!</v>
          </cell>
          <cell r="EK592" t="e">
            <v>#DIV/0!</v>
          </cell>
          <cell r="EQ592">
            <v>254.16818628104664</v>
          </cell>
          <cell r="EV592" t="e">
            <v>#DIV/0!</v>
          </cell>
          <cell r="EW592" t="e">
            <v>#DIV/0!</v>
          </cell>
          <cell r="EX592" t="e">
            <v>#DIV/0!</v>
          </cell>
          <cell r="EY592" t="e">
            <v>#DIV/0!</v>
          </cell>
          <cell r="FA592">
            <v>0</v>
          </cell>
          <cell r="FB592" t="str">
            <v xml:space="preserve"> </v>
          </cell>
          <cell r="FC592" t="str">
            <v xml:space="preserve"> </v>
          </cell>
          <cell r="FZ592">
            <v>0</v>
          </cell>
          <cell r="GB592">
            <v>0</v>
          </cell>
          <cell r="GC592">
            <v>1</v>
          </cell>
          <cell r="GD592">
            <v>1</v>
          </cell>
          <cell r="GE592">
            <v>1</v>
          </cell>
          <cell r="GF592">
            <v>1</v>
          </cell>
        </row>
        <row r="593">
          <cell r="BR593">
            <v>293</v>
          </cell>
          <cell r="BV593">
            <v>632</v>
          </cell>
          <cell r="CZ593">
            <v>51.224000000000004</v>
          </cell>
          <cell r="DU593" t="e">
            <v>#DIV/0!</v>
          </cell>
          <cell r="EK593" t="e">
            <v>#DIV/0!</v>
          </cell>
          <cell r="EQ593">
            <v>254.16818628104664</v>
          </cell>
          <cell r="EV593" t="e">
            <v>#DIV/0!</v>
          </cell>
          <cell r="EW593" t="e">
            <v>#DIV/0!</v>
          </cell>
          <cell r="EX593" t="e">
            <v>#DIV/0!</v>
          </cell>
          <cell r="EY593" t="e">
            <v>#DIV/0!</v>
          </cell>
          <cell r="FA593">
            <v>0</v>
          </cell>
          <cell r="FB593" t="str">
            <v xml:space="preserve"> </v>
          </cell>
          <cell r="FC593" t="str">
            <v xml:space="preserve"> </v>
          </cell>
          <cell r="FZ593">
            <v>0</v>
          </cell>
          <cell r="GB593">
            <v>0</v>
          </cell>
          <cell r="GC593">
            <v>1</v>
          </cell>
          <cell r="GD593">
            <v>1</v>
          </cell>
          <cell r="GE593">
            <v>1</v>
          </cell>
          <cell r="GF593">
            <v>1</v>
          </cell>
        </row>
        <row r="594">
          <cell r="BR594">
            <v>299</v>
          </cell>
          <cell r="BV594">
            <v>632</v>
          </cell>
          <cell r="CZ594">
            <v>51.224000000000004</v>
          </cell>
          <cell r="DU594" t="e">
            <v>#DIV/0!</v>
          </cell>
          <cell r="EK594" t="e">
            <v>#DIV/0!</v>
          </cell>
          <cell r="EQ594">
            <v>247.77582614033685</v>
          </cell>
          <cell r="EV594" t="e">
            <v>#DIV/0!</v>
          </cell>
          <cell r="EW594" t="e">
            <v>#DIV/0!</v>
          </cell>
          <cell r="EX594" t="e">
            <v>#DIV/0!</v>
          </cell>
          <cell r="EY594" t="e">
            <v>#DIV/0!</v>
          </cell>
          <cell r="FA594">
            <v>0</v>
          </cell>
          <cell r="FB594" t="str">
            <v xml:space="preserve"> </v>
          </cell>
          <cell r="FC594" t="str">
            <v xml:space="preserve"> </v>
          </cell>
          <cell r="FZ594">
            <v>0</v>
          </cell>
          <cell r="GB594">
            <v>0</v>
          </cell>
          <cell r="GC594">
            <v>1</v>
          </cell>
          <cell r="GD594">
            <v>1</v>
          </cell>
          <cell r="GE594">
            <v>1</v>
          </cell>
          <cell r="GF594">
            <v>1</v>
          </cell>
        </row>
        <row r="595">
          <cell r="BR595">
            <v>299</v>
          </cell>
          <cell r="BV595">
            <v>632</v>
          </cell>
          <cell r="CZ595">
            <v>51.224000000000004</v>
          </cell>
          <cell r="DU595" t="e">
            <v>#DIV/0!</v>
          </cell>
          <cell r="EK595" t="e">
            <v>#DIV/0!</v>
          </cell>
          <cell r="EQ595">
            <v>247.77582614033685</v>
          </cell>
          <cell r="EV595" t="e">
            <v>#DIV/0!</v>
          </cell>
          <cell r="EW595" t="e">
            <v>#DIV/0!</v>
          </cell>
          <cell r="EX595" t="e">
            <v>#DIV/0!</v>
          </cell>
          <cell r="EY595" t="e">
            <v>#DIV/0!</v>
          </cell>
          <cell r="FA595">
            <v>0</v>
          </cell>
          <cell r="FB595" t="str">
            <v xml:space="preserve"> </v>
          </cell>
          <cell r="FC595" t="str">
            <v xml:space="preserve"> </v>
          </cell>
          <cell r="FZ595">
            <v>0</v>
          </cell>
          <cell r="GB595">
            <v>0</v>
          </cell>
          <cell r="GC595">
            <v>1</v>
          </cell>
          <cell r="GD595">
            <v>1</v>
          </cell>
          <cell r="GE595">
            <v>1</v>
          </cell>
          <cell r="GF595">
            <v>1</v>
          </cell>
        </row>
        <row r="596">
          <cell r="BR596">
            <v>542</v>
          </cell>
          <cell r="BV596">
            <v>569</v>
          </cell>
          <cell r="CZ596">
            <v>66.347999999999999</v>
          </cell>
          <cell r="DU596" t="e">
            <v>#DIV/0!</v>
          </cell>
          <cell r="EK596" t="e">
            <v>#DIV/0!</v>
          </cell>
          <cell r="EQ596">
            <v>475.25469220261891</v>
          </cell>
          <cell r="EV596" t="e">
            <v>#DIV/0!</v>
          </cell>
          <cell r="EW596" t="e">
            <v>#DIV/0!</v>
          </cell>
          <cell r="EX596" t="e">
            <v>#DIV/0!</v>
          </cell>
          <cell r="EY596" t="e">
            <v>#DIV/0!</v>
          </cell>
          <cell r="FA596">
            <v>0</v>
          </cell>
          <cell r="FB596" t="str">
            <v xml:space="preserve"> </v>
          </cell>
          <cell r="FC596" t="str">
            <v xml:space="preserve"> </v>
          </cell>
          <cell r="FZ596">
            <v>0</v>
          </cell>
          <cell r="GB596">
            <v>0</v>
          </cell>
          <cell r="GC596">
            <v>1</v>
          </cell>
          <cell r="GD596">
            <v>1</v>
          </cell>
          <cell r="GE596">
            <v>1</v>
          </cell>
          <cell r="GF596">
            <v>1</v>
          </cell>
        </row>
        <row r="597">
          <cell r="BR597">
            <v>444</v>
          </cell>
          <cell r="BV597">
            <v>569</v>
          </cell>
          <cell r="CZ597">
            <v>66.347999999999999</v>
          </cell>
          <cell r="DU597" t="e">
            <v>#DIV/0!</v>
          </cell>
          <cell r="EK597" t="e">
            <v>#DIV/0!</v>
          </cell>
          <cell r="EQ597">
            <v>392.68578079219026</v>
          </cell>
          <cell r="EV597" t="e">
            <v>#DIV/0!</v>
          </cell>
          <cell r="EW597" t="e">
            <v>#DIV/0!</v>
          </cell>
          <cell r="EX597" t="e">
            <v>#DIV/0!</v>
          </cell>
          <cell r="EY597" t="e">
            <v>#DIV/0!</v>
          </cell>
          <cell r="FA597">
            <v>0</v>
          </cell>
          <cell r="FB597" t="str">
            <v xml:space="preserve"> </v>
          </cell>
          <cell r="FC597" t="str">
            <v xml:space="preserve"> </v>
          </cell>
          <cell r="FZ597">
            <v>0</v>
          </cell>
          <cell r="GB597">
            <v>0</v>
          </cell>
          <cell r="GC597">
            <v>1</v>
          </cell>
          <cell r="GD597">
            <v>1</v>
          </cell>
          <cell r="GE597">
            <v>1</v>
          </cell>
          <cell r="GF597">
            <v>1</v>
          </cell>
        </row>
        <row r="598">
          <cell r="BR598">
            <v>346</v>
          </cell>
          <cell r="BV598">
            <v>569</v>
          </cell>
          <cell r="CZ598">
            <v>66.347999999999999</v>
          </cell>
          <cell r="DU598" t="e">
            <v>#DIV/0!</v>
          </cell>
          <cell r="EK598" t="e">
            <v>#DIV/0!</v>
          </cell>
          <cell r="EQ598">
            <v>305.98711208264336</v>
          </cell>
          <cell r="EV598" t="e">
            <v>#DIV/0!</v>
          </cell>
          <cell r="EW598" t="e">
            <v>#DIV/0!</v>
          </cell>
          <cell r="EX598" t="e">
            <v>#DIV/0!</v>
          </cell>
          <cell r="EY598" t="e">
            <v>#DIV/0!</v>
          </cell>
          <cell r="FA598">
            <v>0</v>
          </cell>
          <cell r="FB598" t="str">
            <v xml:space="preserve"> </v>
          </cell>
          <cell r="FC598" t="str">
            <v xml:space="preserve"> </v>
          </cell>
          <cell r="FZ598">
            <v>0</v>
          </cell>
          <cell r="GB598">
            <v>0</v>
          </cell>
          <cell r="GC598">
            <v>1</v>
          </cell>
          <cell r="GD598">
            <v>1</v>
          </cell>
          <cell r="GE598">
            <v>1</v>
          </cell>
          <cell r="GF598">
            <v>1</v>
          </cell>
        </row>
        <row r="599">
          <cell r="BR599">
            <v>292</v>
          </cell>
          <cell r="BV599">
            <v>569</v>
          </cell>
          <cell r="CZ599">
            <v>66.347999999999999</v>
          </cell>
          <cell r="DU599" t="e">
            <v>#DIV/0!</v>
          </cell>
          <cell r="EK599" t="e">
            <v>#DIV/0!</v>
          </cell>
          <cell r="EQ599">
            <v>258.62734610130946</v>
          </cell>
          <cell r="EV599" t="e">
            <v>#DIV/0!</v>
          </cell>
          <cell r="EW599" t="e">
            <v>#DIV/0!</v>
          </cell>
          <cell r="EX599" t="e">
            <v>#DIV/0!</v>
          </cell>
          <cell r="EY599" t="e">
            <v>#DIV/0!</v>
          </cell>
          <cell r="FA599">
            <v>0</v>
          </cell>
          <cell r="FB599" t="str">
            <v xml:space="preserve"> </v>
          </cell>
          <cell r="FC599" t="str">
            <v xml:space="preserve"> </v>
          </cell>
          <cell r="FZ599">
            <v>0</v>
          </cell>
          <cell r="GB599">
            <v>0</v>
          </cell>
          <cell r="GC599">
            <v>1</v>
          </cell>
          <cell r="GD599">
            <v>1</v>
          </cell>
          <cell r="GE599">
            <v>1</v>
          </cell>
          <cell r="GF599">
            <v>1</v>
          </cell>
        </row>
        <row r="600">
          <cell r="BR600">
            <v>248</v>
          </cell>
          <cell r="BV600">
            <v>569</v>
          </cell>
          <cell r="CZ600">
            <v>66.347999999999999</v>
          </cell>
          <cell r="DU600" t="e">
            <v>#DIV/0!</v>
          </cell>
          <cell r="EK600" t="e">
            <v>#DIV/0!</v>
          </cell>
          <cell r="EQ600">
            <v>218.65144166177146</v>
          </cell>
          <cell r="EV600" t="e">
            <v>#DIV/0!</v>
          </cell>
          <cell r="EW600" t="e">
            <v>#DIV/0!</v>
          </cell>
          <cell r="EX600" t="e">
            <v>#DIV/0!</v>
          </cell>
          <cell r="EY600" t="e">
            <v>#DIV/0!</v>
          </cell>
          <cell r="FA600">
            <v>0</v>
          </cell>
          <cell r="FB600" t="str">
            <v xml:space="preserve"> </v>
          </cell>
          <cell r="FC600" t="str">
            <v xml:space="preserve"> </v>
          </cell>
          <cell r="FZ600">
            <v>0</v>
          </cell>
          <cell r="GB600">
            <v>0</v>
          </cell>
          <cell r="GC600">
            <v>1</v>
          </cell>
          <cell r="GD600">
            <v>1</v>
          </cell>
          <cell r="GE600">
            <v>1</v>
          </cell>
          <cell r="GF600">
            <v>1</v>
          </cell>
        </row>
        <row r="601">
          <cell r="BR601">
            <v>198</v>
          </cell>
          <cell r="BV601">
            <v>569</v>
          </cell>
          <cell r="CZ601">
            <v>66.347999999999999</v>
          </cell>
          <cell r="DU601" t="e">
            <v>#DIV/0!</v>
          </cell>
          <cell r="EK601" t="e">
            <v>#DIV/0!</v>
          </cell>
          <cell r="EQ601">
            <v>175.98858124632861</v>
          </cell>
          <cell r="EV601" t="e">
            <v>#DIV/0!</v>
          </cell>
          <cell r="EW601" t="e">
            <v>#DIV/0!</v>
          </cell>
          <cell r="EX601" t="e">
            <v>#DIV/0!</v>
          </cell>
          <cell r="EY601" t="e">
            <v>#DIV/0!</v>
          </cell>
          <cell r="FA601">
            <v>0</v>
          </cell>
          <cell r="FB601" t="str">
            <v xml:space="preserve"> </v>
          </cell>
          <cell r="FC601" t="str">
            <v xml:space="preserve"> </v>
          </cell>
          <cell r="FZ601">
            <v>0</v>
          </cell>
          <cell r="GB601">
            <v>0</v>
          </cell>
          <cell r="GC601">
            <v>1</v>
          </cell>
          <cell r="GD601">
            <v>1</v>
          </cell>
          <cell r="GE601">
            <v>1</v>
          </cell>
          <cell r="GF601">
            <v>1</v>
          </cell>
        </row>
        <row r="602">
          <cell r="BR602">
            <v>292</v>
          </cell>
          <cell r="BV602">
            <v>569</v>
          </cell>
          <cell r="CZ602">
            <v>67.944000000000003</v>
          </cell>
          <cell r="DU602" t="e">
            <v>#DIV/0!</v>
          </cell>
          <cell r="EK602" t="e">
            <v>#DIV/0!</v>
          </cell>
          <cell r="EQ602">
            <v>259.01740719184096</v>
          </cell>
          <cell r="EV602" t="e">
            <v>#DIV/0!</v>
          </cell>
          <cell r="EW602" t="e">
            <v>#DIV/0!</v>
          </cell>
          <cell r="EX602" t="e">
            <v>#DIV/0!</v>
          </cell>
          <cell r="EY602" t="e">
            <v>#DIV/0!</v>
          </cell>
          <cell r="FA602">
            <v>0</v>
          </cell>
          <cell r="FB602" t="str">
            <v xml:space="preserve"> </v>
          </cell>
          <cell r="FC602" t="str">
            <v xml:space="preserve"> </v>
          </cell>
          <cell r="FZ602">
            <v>0</v>
          </cell>
          <cell r="GB602">
            <v>0</v>
          </cell>
          <cell r="GC602">
            <v>1</v>
          </cell>
          <cell r="GD602">
            <v>1</v>
          </cell>
          <cell r="GE602">
            <v>1</v>
          </cell>
          <cell r="GF602">
            <v>1</v>
          </cell>
        </row>
        <row r="603">
          <cell r="BR603">
            <v>292</v>
          </cell>
          <cell r="BV603">
            <v>569</v>
          </cell>
          <cell r="CZ603">
            <v>67.944000000000003</v>
          </cell>
          <cell r="DU603" t="e">
            <v>#DIV/0!</v>
          </cell>
          <cell r="EK603" t="e">
            <v>#DIV/0!</v>
          </cell>
          <cell r="EQ603">
            <v>259.01740719184096</v>
          </cell>
          <cell r="EV603" t="e">
            <v>#DIV/0!</v>
          </cell>
          <cell r="EW603" t="e">
            <v>#DIV/0!</v>
          </cell>
          <cell r="EX603" t="e">
            <v>#DIV/0!</v>
          </cell>
          <cell r="EY603" t="e">
            <v>#DIV/0!</v>
          </cell>
          <cell r="FA603">
            <v>0</v>
          </cell>
          <cell r="FB603" t="str">
            <v xml:space="preserve"> </v>
          </cell>
          <cell r="FC603" t="str">
            <v xml:space="preserve"> </v>
          </cell>
          <cell r="FZ603">
            <v>0</v>
          </cell>
          <cell r="GB603">
            <v>0</v>
          </cell>
          <cell r="GC603">
            <v>1</v>
          </cell>
          <cell r="GD603">
            <v>1</v>
          </cell>
          <cell r="GE603">
            <v>1</v>
          </cell>
          <cell r="GF603">
            <v>1</v>
          </cell>
        </row>
        <row r="604">
          <cell r="BR604">
            <v>292</v>
          </cell>
          <cell r="BV604">
            <v>569</v>
          </cell>
          <cell r="CZ604">
            <v>67.944000000000003</v>
          </cell>
          <cell r="DU604" t="e">
            <v>#DIV/0!</v>
          </cell>
          <cell r="EK604" t="e">
            <v>#DIV/0!</v>
          </cell>
          <cell r="EQ604">
            <v>259.01740719184096</v>
          </cell>
          <cell r="EV604" t="e">
            <v>#DIV/0!</v>
          </cell>
          <cell r="EW604" t="e">
            <v>#DIV/0!</v>
          </cell>
          <cell r="EX604" t="e">
            <v>#DIV/0!</v>
          </cell>
          <cell r="EY604" t="e">
            <v>#DIV/0!</v>
          </cell>
          <cell r="FA604">
            <v>0</v>
          </cell>
          <cell r="FB604" t="str">
            <v xml:space="preserve"> </v>
          </cell>
          <cell r="FC604" t="str">
            <v xml:space="preserve"> </v>
          </cell>
          <cell r="FZ604">
            <v>0</v>
          </cell>
          <cell r="GB604">
            <v>0</v>
          </cell>
          <cell r="GC604">
            <v>1</v>
          </cell>
          <cell r="GD604">
            <v>1</v>
          </cell>
          <cell r="GE604">
            <v>1</v>
          </cell>
          <cell r="GF604">
            <v>1</v>
          </cell>
        </row>
        <row r="605">
          <cell r="BR605">
            <v>292</v>
          </cell>
          <cell r="BV605">
            <v>569</v>
          </cell>
          <cell r="CZ605">
            <v>67.944000000000003</v>
          </cell>
          <cell r="DU605" t="e">
            <v>#DIV/0!</v>
          </cell>
          <cell r="EK605" t="e">
            <v>#DIV/0!</v>
          </cell>
          <cell r="EQ605">
            <v>259.01740719184096</v>
          </cell>
          <cell r="EV605" t="e">
            <v>#DIV/0!</v>
          </cell>
          <cell r="EW605" t="e">
            <v>#DIV/0!</v>
          </cell>
          <cell r="EX605" t="e">
            <v>#DIV/0!</v>
          </cell>
          <cell r="EY605" t="e">
            <v>#DIV/0!</v>
          </cell>
          <cell r="FA605">
            <v>0</v>
          </cell>
          <cell r="FB605" t="str">
            <v xml:space="preserve"> </v>
          </cell>
          <cell r="FC605" t="str">
            <v xml:space="preserve"> </v>
          </cell>
          <cell r="FZ605">
            <v>0</v>
          </cell>
          <cell r="GB605">
            <v>0</v>
          </cell>
          <cell r="GC605">
            <v>1</v>
          </cell>
          <cell r="GD605">
            <v>1</v>
          </cell>
          <cell r="GE605">
            <v>1</v>
          </cell>
          <cell r="GF605">
            <v>1</v>
          </cell>
        </row>
        <row r="606">
          <cell r="BR606">
            <v>292</v>
          </cell>
          <cell r="BV606">
            <v>569</v>
          </cell>
          <cell r="CZ606">
            <v>56.695999999999998</v>
          </cell>
          <cell r="DU606" t="e">
            <v>#DIV/0!</v>
          </cell>
          <cell r="EK606" t="e">
            <v>#DIV/0!</v>
          </cell>
          <cell r="EQ606">
            <v>255.5763629377748</v>
          </cell>
          <cell r="EV606" t="e">
            <v>#DIV/0!</v>
          </cell>
          <cell r="EW606" t="e">
            <v>#DIV/0!</v>
          </cell>
          <cell r="EX606" t="e">
            <v>#DIV/0!</v>
          </cell>
          <cell r="EY606" t="e">
            <v>#DIV/0!</v>
          </cell>
          <cell r="FA606">
            <v>0</v>
          </cell>
          <cell r="FB606" t="str">
            <v xml:space="preserve"> </v>
          </cell>
          <cell r="FC606" t="str">
            <v xml:space="preserve"> </v>
          </cell>
          <cell r="FZ606">
            <v>0</v>
          </cell>
          <cell r="GB606">
            <v>0</v>
          </cell>
          <cell r="GC606">
            <v>1</v>
          </cell>
          <cell r="GD606">
            <v>1</v>
          </cell>
          <cell r="GE606">
            <v>1</v>
          </cell>
          <cell r="GF606">
            <v>1</v>
          </cell>
        </row>
        <row r="607">
          <cell r="BR607">
            <v>292</v>
          </cell>
          <cell r="BV607">
            <v>569</v>
          </cell>
          <cell r="CZ607">
            <v>56.695999999999998</v>
          </cell>
          <cell r="DU607" t="e">
            <v>#DIV/0!</v>
          </cell>
          <cell r="EK607" t="e">
            <v>#DIV/0!</v>
          </cell>
          <cell r="EQ607">
            <v>255.5763629377748</v>
          </cell>
          <cell r="EV607" t="e">
            <v>#DIV/0!</v>
          </cell>
          <cell r="EW607" t="e">
            <v>#DIV/0!</v>
          </cell>
          <cell r="EX607" t="e">
            <v>#DIV/0!</v>
          </cell>
          <cell r="EY607" t="e">
            <v>#DIV/0!</v>
          </cell>
          <cell r="FA607">
            <v>0</v>
          </cell>
          <cell r="FB607" t="str">
            <v xml:space="preserve"> </v>
          </cell>
          <cell r="FC607" t="str">
            <v xml:space="preserve"> </v>
          </cell>
          <cell r="FZ607">
            <v>0</v>
          </cell>
          <cell r="GB607">
            <v>0</v>
          </cell>
          <cell r="GC607">
            <v>1</v>
          </cell>
          <cell r="GD607">
            <v>1</v>
          </cell>
          <cell r="GE607">
            <v>1</v>
          </cell>
          <cell r="GF607">
            <v>1</v>
          </cell>
        </row>
        <row r="608">
          <cell r="BR608">
            <v>292</v>
          </cell>
          <cell r="BV608">
            <v>569</v>
          </cell>
          <cell r="CZ608">
            <v>56.695999999999998</v>
          </cell>
          <cell r="DU608" t="e">
            <v>#DIV/0!</v>
          </cell>
          <cell r="EK608" t="e">
            <v>#DIV/0!</v>
          </cell>
          <cell r="EQ608">
            <v>255.5763629377748</v>
          </cell>
          <cell r="EV608" t="e">
            <v>#DIV/0!</v>
          </cell>
          <cell r="EW608" t="e">
            <v>#DIV/0!</v>
          </cell>
          <cell r="EX608" t="e">
            <v>#DIV/0!</v>
          </cell>
          <cell r="EY608" t="e">
            <v>#DIV/0!</v>
          </cell>
          <cell r="FA608">
            <v>0</v>
          </cell>
          <cell r="FB608" t="str">
            <v xml:space="preserve"> </v>
          </cell>
          <cell r="FC608" t="str">
            <v xml:space="preserve"> </v>
          </cell>
          <cell r="FZ608">
            <v>0</v>
          </cell>
          <cell r="GB608">
            <v>0</v>
          </cell>
          <cell r="GC608">
            <v>1</v>
          </cell>
          <cell r="GD608">
            <v>1</v>
          </cell>
          <cell r="GE608">
            <v>1</v>
          </cell>
          <cell r="GF608">
            <v>1</v>
          </cell>
        </row>
        <row r="609">
          <cell r="BR609">
            <v>292</v>
          </cell>
          <cell r="BV609">
            <v>569</v>
          </cell>
          <cell r="CZ609">
            <v>56.695999999999998</v>
          </cell>
          <cell r="DU609" t="e">
            <v>#DIV/0!</v>
          </cell>
          <cell r="EK609" t="e">
            <v>#DIV/0!</v>
          </cell>
          <cell r="EQ609">
            <v>255.5763629377748</v>
          </cell>
          <cell r="EV609" t="e">
            <v>#DIV/0!</v>
          </cell>
          <cell r="EW609" t="e">
            <v>#DIV/0!</v>
          </cell>
          <cell r="EX609" t="e">
            <v>#DIV/0!</v>
          </cell>
          <cell r="EY609" t="e">
            <v>#DIV/0!</v>
          </cell>
          <cell r="FA609">
            <v>0</v>
          </cell>
          <cell r="FB609" t="str">
            <v xml:space="preserve"> </v>
          </cell>
          <cell r="FC609" t="str">
            <v xml:space="preserve"> </v>
          </cell>
          <cell r="FZ609">
            <v>0</v>
          </cell>
          <cell r="GB609">
            <v>0</v>
          </cell>
          <cell r="GC609">
            <v>1</v>
          </cell>
          <cell r="GD609">
            <v>1</v>
          </cell>
          <cell r="GE609">
            <v>1</v>
          </cell>
          <cell r="GF609">
            <v>1</v>
          </cell>
        </row>
        <row r="610">
          <cell r="BR610">
            <v>292</v>
          </cell>
          <cell r="BV610">
            <v>569</v>
          </cell>
          <cell r="CZ610">
            <v>56.695999999999998</v>
          </cell>
          <cell r="DU610" t="e">
            <v>#DIV/0!</v>
          </cell>
          <cell r="EK610" t="e">
            <v>#DIV/0!</v>
          </cell>
          <cell r="EQ610">
            <v>255.5763629377748</v>
          </cell>
          <cell r="EV610" t="e">
            <v>#DIV/0!</v>
          </cell>
          <cell r="EW610" t="e">
            <v>#DIV/0!</v>
          </cell>
          <cell r="EX610" t="e">
            <v>#DIV/0!</v>
          </cell>
          <cell r="EY610" t="e">
            <v>#DIV/0!</v>
          </cell>
          <cell r="FA610">
            <v>0</v>
          </cell>
          <cell r="FB610" t="str">
            <v xml:space="preserve"> </v>
          </cell>
          <cell r="FC610" t="str">
            <v xml:space="preserve"> </v>
          </cell>
          <cell r="FZ610">
            <v>0</v>
          </cell>
          <cell r="GB610">
            <v>0</v>
          </cell>
          <cell r="GC610">
            <v>1</v>
          </cell>
          <cell r="GD610">
            <v>1</v>
          </cell>
          <cell r="GE610">
            <v>1</v>
          </cell>
          <cell r="GF610">
            <v>1</v>
          </cell>
        </row>
        <row r="611">
          <cell r="BR611">
            <v>292</v>
          </cell>
          <cell r="BV611">
            <v>569</v>
          </cell>
          <cell r="CZ611">
            <v>56.695999999999998</v>
          </cell>
          <cell r="DU611" t="e">
            <v>#DIV/0!</v>
          </cell>
          <cell r="EK611" t="e">
            <v>#DIV/0!</v>
          </cell>
          <cell r="EQ611">
            <v>255.5763629377748</v>
          </cell>
          <cell r="EV611" t="e">
            <v>#DIV/0!</v>
          </cell>
          <cell r="EW611" t="e">
            <v>#DIV/0!</v>
          </cell>
          <cell r="EX611" t="e">
            <v>#DIV/0!</v>
          </cell>
          <cell r="EY611" t="e">
            <v>#DIV/0!</v>
          </cell>
          <cell r="FA611">
            <v>0</v>
          </cell>
          <cell r="FB611" t="str">
            <v xml:space="preserve"> </v>
          </cell>
          <cell r="FC611" t="str">
            <v xml:space="preserve"> </v>
          </cell>
          <cell r="FZ611">
            <v>0</v>
          </cell>
          <cell r="GB611">
            <v>0</v>
          </cell>
          <cell r="GC611">
            <v>1</v>
          </cell>
          <cell r="GD611">
            <v>1</v>
          </cell>
          <cell r="GE611">
            <v>1</v>
          </cell>
          <cell r="GF611">
            <v>1</v>
          </cell>
        </row>
        <row r="612">
          <cell r="BM612">
            <v>0</v>
          </cell>
          <cell r="BR612">
            <v>655</v>
          </cell>
          <cell r="BV612">
            <v>0</v>
          </cell>
          <cell r="BZ612">
            <v>0</v>
          </cell>
          <cell r="CZ612">
            <v>27.36</v>
          </cell>
          <cell r="DU612" t="e">
            <v>#DIV/0!</v>
          </cell>
          <cell r="EK612" t="e">
            <v>#DIV/0!</v>
          </cell>
          <cell r="EQ612">
            <v>530.74228538083958</v>
          </cell>
          <cell r="EV612" t="e">
            <v>#DIV/0!</v>
          </cell>
          <cell r="EW612" t="e">
            <v>#DIV/0!</v>
          </cell>
          <cell r="EX612" t="e">
            <v>#DIV/0!</v>
          </cell>
          <cell r="EY612" t="e">
            <v>#DIV/0!</v>
          </cell>
          <cell r="FA612">
            <v>0</v>
          </cell>
          <cell r="FB612" t="str">
            <v xml:space="preserve"> </v>
          </cell>
          <cell r="FC612" t="str">
            <v xml:space="preserve"> </v>
          </cell>
          <cell r="FZ612">
            <v>0</v>
          </cell>
          <cell r="GB612">
            <v>0</v>
          </cell>
          <cell r="GC612">
            <v>1</v>
          </cell>
          <cell r="GD612">
            <v>1</v>
          </cell>
          <cell r="GE612">
            <v>1</v>
          </cell>
          <cell r="GF612">
            <v>1</v>
          </cell>
        </row>
        <row r="613">
          <cell r="BM613">
            <v>0</v>
          </cell>
          <cell r="BR613">
            <v>655</v>
          </cell>
          <cell r="BV613">
            <v>0</v>
          </cell>
          <cell r="BZ613">
            <v>0</v>
          </cell>
          <cell r="CZ613">
            <v>50.92</v>
          </cell>
          <cell r="DU613" t="e">
            <v>#DIV/0!</v>
          </cell>
          <cell r="EK613" t="e">
            <v>#DIV/0!</v>
          </cell>
          <cell r="EQ613">
            <v>577.68333673729546</v>
          </cell>
          <cell r="EV613" t="e">
            <v>#DIV/0!</v>
          </cell>
          <cell r="EW613" t="e">
            <v>#DIV/0!</v>
          </cell>
          <cell r="EX613" t="e">
            <v>#DIV/0!</v>
          </cell>
          <cell r="EY613" t="e">
            <v>#DIV/0!</v>
          </cell>
          <cell r="FA613">
            <v>0</v>
          </cell>
          <cell r="FB613" t="str">
            <v xml:space="preserve"> </v>
          </cell>
          <cell r="FC613" t="str">
            <v xml:space="preserve"> </v>
          </cell>
          <cell r="FZ613">
            <v>0</v>
          </cell>
          <cell r="GB613">
            <v>0</v>
          </cell>
          <cell r="GC613">
            <v>1</v>
          </cell>
          <cell r="GD613">
            <v>1</v>
          </cell>
          <cell r="GE613">
            <v>1</v>
          </cell>
          <cell r="GF613">
            <v>1</v>
          </cell>
        </row>
        <row r="614">
          <cell r="BM614">
            <v>0</v>
          </cell>
          <cell r="BR614">
            <v>655</v>
          </cell>
          <cell r="BV614">
            <v>0</v>
          </cell>
          <cell r="BZ614">
            <v>0</v>
          </cell>
          <cell r="CZ614">
            <v>66.11999999999999</v>
          </cell>
          <cell r="DU614" t="e">
            <v>#DIV/0!</v>
          </cell>
          <cell r="EK614" t="e">
            <v>#DIV/0!</v>
          </cell>
          <cell r="EQ614">
            <v>588.69712912690147</v>
          </cell>
          <cell r="EV614" t="e">
            <v>#DIV/0!</v>
          </cell>
          <cell r="EW614" t="e">
            <v>#DIV/0!</v>
          </cell>
          <cell r="EX614" t="e">
            <v>#DIV/0!</v>
          </cell>
          <cell r="EY614" t="e">
            <v>#DIV/0!</v>
          </cell>
          <cell r="FA614">
            <v>0</v>
          </cell>
          <cell r="FB614" t="str">
            <v xml:space="preserve"> </v>
          </cell>
          <cell r="FC614" t="str">
            <v xml:space="preserve"> </v>
          </cell>
          <cell r="FZ614">
            <v>0</v>
          </cell>
          <cell r="GB614">
            <v>0</v>
          </cell>
          <cell r="GC614">
            <v>1</v>
          </cell>
          <cell r="GD614">
            <v>1</v>
          </cell>
          <cell r="GE614">
            <v>1</v>
          </cell>
          <cell r="GF614">
            <v>1</v>
          </cell>
        </row>
        <row r="615">
          <cell r="BM615">
            <v>62.34</v>
          </cell>
          <cell r="BP615">
            <v>75</v>
          </cell>
          <cell r="BR615">
            <v>1088</v>
          </cell>
          <cell r="BV615">
            <v>590</v>
          </cell>
          <cell r="BZ615">
            <v>600</v>
          </cell>
          <cell r="CZ615">
            <v>69.160000000000011</v>
          </cell>
          <cell r="DU615">
            <v>5.6727356853672625E-2</v>
          </cell>
          <cell r="EK615">
            <v>0</v>
          </cell>
          <cell r="EQ615">
            <v>1029.3391319938489</v>
          </cell>
          <cell r="EV615">
            <v>5.6727356853672625E-2</v>
          </cell>
          <cell r="EW615">
            <v>13.778855629371416</v>
          </cell>
          <cell r="EX615">
            <v>4.0777664217283665</v>
          </cell>
          <cell r="EY615">
            <v>0.23132091097130875</v>
          </cell>
          <cell r="FA615">
            <v>0</v>
          </cell>
          <cell r="FB615" t="str">
            <v xml:space="preserve"> </v>
          </cell>
          <cell r="FC615" t="str">
            <v xml:space="preserve"> </v>
          </cell>
          <cell r="FZ615">
            <v>0</v>
          </cell>
          <cell r="GB615">
            <v>0</v>
          </cell>
          <cell r="GC615">
            <v>1</v>
          </cell>
          <cell r="GD615" t="e">
            <v>#VALUE!</v>
          </cell>
          <cell r="GE615">
            <v>1</v>
          </cell>
          <cell r="GF615" t="e">
            <v>#VALUE!</v>
          </cell>
        </row>
        <row r="616">
          <cell r="BM616">
            <v>62.34</v>
          </cell>
          <cell r="BP616">
            <v>75</v>
          </cell>
          <cell r="BR616">
            <v>1088</v>
          </cell>
          <cell r="BV616">
            <v>590</v>
          </cell>
          <cell r="BZ616">
            <v>600</v>
          </cell>
          <cell r="CZ616">
            <v>72.959999999999994</v>
          </cell>
          <cell r="DU616">
            <v>5.3772807017543861E-2</v>
          </cell>
          <cell r="EK616">
            <v>0</v>
          </cell>
          <cell r="EQ616">
            <v>1030.7311193601131</v>
          </cell>
          <cell r="EV616">
            <v>5.3772807017543861E-2</v>
          </cell>
          <cell r="EW616">
            <v>13.408348557040412</v>
          </cell>
          <cell r="EX616">
            <v>4.1948492527594849</v>
          </cell>
          <cell r="EY616">
            <v>0.22556881933632386</v>
          </cell>
          <cell r="FA616">
            <v>0</v>
          </cell>
          <cell r="FB616" t="str">
            <v xml:space="preserve"> </v>
          </cell>
          <cell r="FC616" t="str">
            <v xml:space="preserve"> </v>
          </cell>
          <cell r="FZ616">
            <v>0</v>
          </cell>
          <cell r="GB616">
            <v>0</v>
          </cell>
          <cell r="GC616">
            <v>1</v>
          </cell>
          <cell r="GD616" t="e">
            <v>#VALUE!</v>
          </cell>
          <cell r="GE616">
            <v>1</v>
          </cell>
          <cell r="GF616" t="e">
            <v>#VALUE!</v>
          </cell>
        </row>
        <row r="617">
          <cell r="BM617">
            <v>62.34</v>
          </cell>
          <cell r="BP617">
            <v>75</v>
          </cell>
          <cell r="BR617">
            <v>1088</v>
          </cell>
          <cell r="BV617">
            <v>590</v>
          </cell>
          <cell r="BZ617">
            <v>600</v>
          </cell>
          <cell r="CZ617">
            <v>60.800000000000004</v>
          </cell>
          <cell r="DU617">
            <v>6.4527368421052625E-2</v>
          </cell>
          <cell r="EK617">
            <v>0</v>
          </cell>
          <cell r="EQ617">
            <v>1025.280701754386</v>
          </cell>
          <cell r="EV617">
            <v>6.4527368421052625E-2</v>
          </cell>
          <cell r="EW617">
            <v>14.71566417219535</v>
          </cell>
          <cell r="EX617">
            <v>3.8075320367834213</v>
          </cell>
          <cell r="EY617">
            <v>0.24569002251248473</v>
          </cell>
          <cell r="FA617">
            <v>0</v>
          </cell>
          <cell r="FB617" t="str">
            <v xml:space="preserve"> </v>
          </cell>
          <cell r="FC617" t="str">
            <v xml:space="preserve"> </v>
          </cell>
          <cell r="FZ617">
            <v>0</v>
          </cell>
          <cell r="GB617">
            <v>0</v>
          </cell>
          <cell r="GC617">
            <v>1</v>
          </cell>
          <cell r="GD617">
            <v>1</v>
          </cell>
          <cell r="GE617">
            <v>1</v>
          </cell>
          <cell r="GF617">
            <v>1</v>
          </cell>
        </row>
        <row r="618">
          <cell r="BM618">
            <v>62.34</v>
          </cell>
          <cell r="BP618">
            <v>75</v>
          </cell>
          <cell r="BR618">
            <v>1088</v>
          </cell>
          <cell r="BV618">
            <v>590</v>
          </cell>
          <cell r="BZ618">
            <v>600</v>
          </cell>
          <cell r="CZ618">
            <v>60.800000000000004</v>
          </cell>
          <cell r="DU618">
            <v>6.4527368421052625E-2</v>
          </cell>
          <cell r="EK618">
            <v>0</v>
          </cell>
          <cell r="EQ618">
            <v>1025.280701754386</v>
          </cell>
          <cell r="EV618">
            <v>6.4527368421052625E-2</v>
          </cell>
          <cell r="EW618">
            <v>14.71566417219535</v>
          </cell>
          <cell r="EX618">
            <v>3.8075320367834213</v>
          </cell>
          <cell r="EY618">
            <v>0.24569002251248473</v>
          </cell>
          <cell r="FA618">
            <v>0</v>
          </cell>
          <cell r="FB618" t="str">
            <v xml:space="preserve"> </v>
          </cell>
          <cell r="FC618" t="str">
            <v xml:space="preserve"> </v>
          </cell>
          <cell r="FZ618">
            <v>0</v>
          </cell>
          <cell r="GB618">
            <v>0</v>
          </cell>
          <cell r="GC618">
            <v>1</v>
          </cell>
          <cell r="GD618" t="e">
            <v>#VALUE!</v>
          </cell>
          <cell r="GE618">
            <v>1</v>
          </cell>
          <cell r="GF618" t="e">
            <v>#VALUE!</v>
          </cell>
        </row>
        <row r="619">
          <cell r="BM619">
            <v>62.34</v>
          </cell>
          <cell r="BP619">
            <v>75</v>
          </cell>
          <cell r="BR619">
            <v>588</v>
          </cell>
          <cell r="BV619">
            <v>590</v>
          </cell>
          <cell r="BZ619">
            <v>600</v>
          </cell>
          <cell r="CZ619">
            <v>63.08</v>
          </cell>
          <cell r="DU619">
            <v>6.2195053899809762E-2</v>
          </cell>
          <cell r="EK619">
            <v>0</v>
          </cell>
          <cell r="EQ619">
            <v>526.54100844542427</v>
          </cell>
          <cell r="EV619">
            <v>6.2195053899809762E-2</v>
          </cell>
          <cell r="EW619">
            <v>14.441380727888156</v>
          </cell>
          <cell r="EX619">
            <v>3.8830978572594601</v>
          </cell>
          <cell r="EY619">
            <v>0.2415094805304879</v>
          </cell>
          <cell r="FA619">
            <v>0</v>
          </cell>
          <cell r="FB619" t="str">
            <v xml:space="preserve"> </v>
          </cell>
          <cell r="FC619" t="str">
            <v xml:space="preserve"> </v>
          </cell>
          <cell r="FZ619">
            <v>0</v>
          </cell>
          <cell r="GB619">
            <v>0</v>
          </cell>
          <cell r="GC619">
            <v>1</v>
          </cell>
          <cell r="GD619">
            <v>1</v>
          </cell>
          <cell r="GE619">
            <v>1</v>
          </cell>
          <cell r="GF619">
            <v>1</v>
          </cell>
        </row>
        <row r="620">
          <cell r="BM620">
            <v>62.34</v>
          </cell>
          <cell r="BP620">
            <v>75</v>
          </cell>
          <cell r="BR620">
            <v>588</v>
          </cell>
          <cell r="BV620">
            <v>590</v>
          </cell>
          <cell r="BZ620">
            <v>600</v>
          </cell>
          <cell r="CZ620">
            <v>91.2</v>
          </cell>
          <cell r="DU620">
            <v>4.3018245614035083E-2</v>
          </cell>
          <cell r="EK620">
            <v>0</v>
          </cell>
          <cell r="EQ620">
            <v>534.50412796697628</v>
          </cell>
          <cell r="EV620">
            <v>4.3018245614035083E-2</v>
          </cell>
          <cell r="EW620">
            <v>11.970521118880612</v>
          </cell>
          <cell r="EX620">
            <v>4.7165612809274142</v>
          </cell>
          <cell r="EY620">
            <v>0.20289819163658343</v>
          </cell>
          <cell r="FA620">
            <v>0</v>
          </cell>
          <cell r="FB620" t="str">
            <v xml:space="preserve"> </v>
          </cell>
          <cell r="FC620" t="str">
            <v xml:space="preserve"> </v>
          </cell>
          <cell r="FZ620">
            <v>0</v>
          </cell>
          <cell r="GB620">
            <v>0</v>
          </cell>
          <cell r="GC620">
            <v>1</v>
          </cell>
          <cell r="GD620">
            <v>1</v>
          </cell>
          <cell r="GE620">
            <v>1</v>
          </cell>
          <cell r="GF620">
            <v>1</v>
          </cell>
        </row>
        <row r="621">
          <cell r="BM621">
            <v>62.34</v>
          </cell>
          <cell r="BP621">
            <v>75</v>
          </cell>
          <cell r="BR621">
            <v>588</v>
          </cell>
          <cell r="BV621">
            <v>590</v>
          </cell>
          <cell r="BZ621">
            <v>600</v>
          </cell>
          <cell r="CZ621">
            <v>59.28</v>
          </cell>
          <cell r="DU621">
            <v>6.6181916329284746E-2</v>
          </cell>
          <cell r="EK621">
            <v>0</v>
          </cell>
          <cell r="EQ621">
            <v>524.36735385934992</v>
          </cell>
          <cell r="EV621">
            <v>6.6181916329284746E-2</v>
          </cell>
          <cell r="EW621">
            <v>14.907450953986071</v>
          </cell>
          <cell r="EX621">
            <v>3.7563103846529389</v>
          </cell>
          <cell r="EY621">
            <v>0.24859981958392419</v>
          </cell>
          <cell r="FA621">
            <v>0</v>
          </cell>
          <cell r="FB621" t="str">
            <v xml:space="preserve"> </v>
          </cell>
          <cell r="FC621" t="str">
            <v xml:space="preserve"> </v>
          </cell>
          <cell r="FZ621">
            <v>0</v>
          </cell>
          <cell r="GB621">
            <v>0</v>
          </cell>
          <cell r="GC621">
            <v>1</v>
          </cell>
          <cell r="GD621">
            <v>1</v>
          </cell>
          <cell r="GE621">
            <v>1</v>
          </cell>
          <cell r="GF621">
            <v>1</v>
          </cell>
        </row>
        <row r="622">
          <cell r="BM622">
            <v>62.34</v>
          </cell>
          <cell r="BP622">
            <v>75</v>
          </cell>
          <cell r="BR622">
            <v>588</v>
          </cell>
          <cell r="BV622">
            <v>590</v>
          </cell>
          <cell r="BZ622">
            <v>600</v>
          </cell>
          <cell r="CZ622">
            <v>65.36</v>
          </cell>
          <cell r="DU622">
            <v>6.0025458996328024E-2</v>
          </cell>
          <cell r="EK622">
            <v>0</v>
          </cell>
          <cell r="EQ622">
            <v>527.68048255613951</v>
          </cell>
          <cell r="EV622">
            <v>6.0025458996328024E-2</v>
          </cell>
          <cell r="EW622">
            <v>14.181889084258342</v>
          </cell>
          <cell r="EX622">
            <v>3.9572209600897805</v>
          </cell>
          <cell r="EY622">
            <v>0.23753400447927894</v>
          </cell>
          <cell r="FA622">
            <v>0</v>
          </cell>
          <cell r="FB622" t="str">
            <v xml:space="preserve"> </v>
          </cell>
          <cell r="FC622" t="str">
            <v xml:space="preserve"> </v>
          </cell>
          <cell r="FZ622">
            <v>0</v>
          </cell>
          <cell r="GB622">
            <v>0</v>
          </cell>
          <cell r="GC622">
            <v>1</v>
          </cell>
          <cell r="GD622">
            <v>1</v>
          </cell>
          <cell r="GE622">
            <v>1</v>
          </cell>
          <cell r="GF622">
            <v>1</v>
          </cell>
        </row>
        <row r="623">
          <cell r="BM623">
            <v>0</v>
          </cell>
          <cell r="BR623">
            <v>588</v>
          </cell>
          <cell r="BV623">
            <v>590</v>
          </cell>
          <cell r="BZ623">
            <v>600</v>
          </cell>
          <cell r="CZ623">
            <v>67.64</v>
          </cell>
          <cell r="DU623" t="e">
            <v>#DIV/0!</v>
          </cell>
          <cell r="EK623" t="e">
            <v>#DIV/0!</v>
          </cell>
          <cell r="EQ623">
            <v>528.70970002961303</v>
          </cell>
          <cell r="EV623" t="e">
            <v>#DIV/0!</v>
          </cell>
          <cell r="EW623" t="e">
            <v>#DIV/0!</v>
          </cell>
          <cell r="EX623" t="e">
            <v>#DIV/0!</v>
          </cell>
          <cell r="EY623" t="e">
            <v>#DIV/0!</v>
          </cell>
          <cell r="FA623">
            <v>0</v>
          </cell>
          <cell r="FB623" t="str">
            <v xml:space="preserve"> </v>
          </cell>
          <cell r="FC623" t="str">
            <v xml:space="preserve"> </v>
          </cell>
          <cell r="FZ623">
            <v>0</v>
          </cell>
          <cell r="GB623">
            <v>0</v>
          </cell>
          <cell r="GC623">
            <v>1</v>
          </cell>
          <cell r="GD623">
            <v>1</v>
          </cell>
          <cell r="GE623">
            <v>1</v>
          </cell>
          <cell r="GF623">
            <v>1</v>
          </cell>
        </row>
        <row r="624">
          <cell r="BM624">
            <v>62.34</v>
          </cell>
          <cell r="BP624">
            <v>75</v>
          </cell>
          <cell r="BR624">
            <v>588</v>
          </cell>
          <cell r="BV624">
            <v>590</v>
          </cell>
          <cell r="BZ624">
            <v>600</v>
          </cell>
          <cell r="CZ624">
            <v>70.679999999999993</v>
          </cell>
          <cell r="DU624">
            <v>5.5507413695529147E-2</v>
          </cell>
          <cell r="EK624">
            <v>0</v>
          </cell>
          <cell r="EQ624">
            <v>529.92599625641833</v>
          </cell>
          <cell r="EV624">
            <v>5.5507413695529147E-2</v>
          </cell>
          <cell r="EW624">
            <v>13.627000065835944</v>
          </cell>
          <cell r="EX624">
            <v>4.1249983630852434</v>
          </cell>
          <cell r="EY624">
            <v>0.22896799063315315</v>
          </cell>
          <cell r="FA624">
            <v>0</v>
          </cell>
          <cell r="FB624" t="str">
            <v xml:space="preserve"> </v>
          </cell>
          <cell r="FC624" t="str">
            <v xml:space="preserve"> </v>
          </cell>
          <cell r="FZ624">
            <v>0</v>
          </cell>
          <cell r="GB624">
            <v>0</v>
          </cell>
          <cell r="GC624">
            <v>1</v>
          </cell>
          <cell r="GD624">
            <v>1</v>
          </cell>
          <cell r="GE624">
            <v>1</v>
          </cell>
          <cell r="GF624">
            <v>1</v>
          </cell>
        </row>
        <row r="625">
          <cell r="BM625">
            <v>62.34</v>
          </cell>
          <cell r="BP625">
            <v>75</v>
          </cell>
          <cell r="BR625">
            <v>588</v>
          </cell>
          <cell r="BV625">
            <v>590</v>
          </cell>
          <cell r="BZ625">
            <v>600</v>
          </cell>
          <cell r="CZ625">
            <v>79.040000000000006</v>
          </cell>
          <cell r="DU625">
            <v>4.9636437246963559E-2</v>
          </cell>
          <cell r="EK625">
            <v>0</v>
          </cell>
          <cell r="EQ625">
            <v>532.47925368977997</v>
          </cell>
          <cell r="EV625">
            <v>4.9636437246963559E-2</v>
          </cell>
          <cell r="EW625">
            <v>12.873095074210175</v>
          </cell>
          <cell r="EX625">
            <v>4.375670265742051</v>
          </cell>
          <cell r="EY625">
            <v>0.21719268255890967</v>
          </cell>
          <cell r="FA625">
            <v>0</v>
          </cell>
          <cell r="FB625" t="str">
            <v xml:space="preserve"> </v>
          </cell>
          <cell r="FC625" t="str">
            <v xml:space="preserve"> </v>
          </cell>
          <cell r="FZ625">
            <v>0</v>
          </cell>
          <cell r="GB625">
            <v>0</v>
          </cell>
          <cell r="GC625">
            <v>1</v>
          </cell>
          <cell r="GD625">
            <v>1</v>
          </cell>
          <cell r="GE625">
            <v>1</v>
          </cell>
          <cell r="GF625">
            <v>1</v>
          </cell>
        </row>
        <row r="626">
          <cell r="BM626">
            <v>62.34</v>
          </cell>
          <cell r="BP626">
            <v>75</v>
          </cell>
          <cell r="BR626">
            <v>588</v>
          </cell>
          <cell r="BV626">
            <v>590</v>
          </cell>
          <cell r="BZ626">
            <v>600</v>
          </cell>
          <cell r="CZ626">
            <v>60.800000000000004</v>
          </cell>
          <cell r="DU626">
            <v>6.4527368421052625E-2</v>
          </cell>
          <cell r="EK626">
            <v>0</v>
          </cell>
          <cell r="EQ626">
            <v>525.28070175438597</v>
          </cell>
          <cell r="EV626">
            <v>6.4527368421052625E-2</v>
          </cell>
          <cell r="EW626">
            <v>14.71566417219535</v>
          </cell>
          <cell r="EX626">
            <v>3.8075320367834213</v>
          </cell>
          <cell r="EY626">
            <v>0.24569002251248473</v>
          </cell>
          <cell r="FA626">
            <v>0</v>
          </cell>
          <cell r="FB626" t="str">
            <v xml:space="preserve"> </v>
          </cell>
          <cell r="FC626" t="str">
            <v xml:space="preserve"> </v>
          </cell>
          <cell r="FZ626">
            <v>0</v>
          </cell>
          <cell r="GB626">
            <v>0</v>
          </cell>
          <cell r="GC626">
            <v>1</v>
          </cell>
          <cell r="GD626">
            <v>1</v>
          </cell>
          <cell r="GE626">
            <v>1</v>
          </cell>
          <cell r="GF626">
            <v>1</v>
          </cell>
        </row>
        <row r="627">
          <cell r="BM627">
            <v>62.34</v>
          </cell>
          <cell r="BP627">
            <v>75</v>
          </cell>
          <cell r="BR627">
            <v>588</v>
          </cell>
          <cell r="BV627">
            <v>590</v>
          </cell>
          <cell r="BZ627">
            <v>600</v>
          </cell>
          <cell r="CZ627">
            <v>91.2</v>
          </cell>
          <cell r="DU627">
            <v>4.3018245614035083E-2</v>
          </cell>
          <cell r="EK627">
            <v>0</v>
          </cell>
          <cell r="EQ627">
            <v>534.50412796697628</v>
          </cell>
          <cell r="EV627">
            <v>4.3018245614035083E-2</v>
          </cell>
          <cell r="EW627">
            <v>11.970521118880612</v>
          </cell>
          <cell r="EX627">
            <v>4.7165612809274142</v>
          </cell>
          <cell r="EY627">
            <v>0.20289819163658343</v>
          </cell>
          <cell r="FA627">
            <v>0</v>
          </cell>
          <cell r="FB627" t="str">
            <v xml:space="preserve"> </v>
          </cell>
          <cell r="FC627" t="str">
            <v xml:space="preserve"> </v>
          </cell>
          <cell r="FZ627">
            <v>0</v>
          </cell>
          <cell r="GB627">
            <v>0</v>
          </cell>
          <cell r="GC627">
            <v>1</v>
          </cell>
          <cell r="GD627">
            <v>1</v>
          </cell>
          <cell r="GE627">
            <v>1</v>
          </cell>
          <cell r="GF627">
            <v>1</v>
          </cell>
        </row>
        <row r="628">
          <cell r="BM628">
            <v>62.34</v>
          </cell>
          <cell r="BP628">
            <v>75</v>
          </cell>
          <cell r="BR628">
            <v>588</v>
          </cell>
          <cell r="BV628">
            <v>590</v>
          </cell>
          <cell r="BZ628">
            <v>600</v>
          </cell>
          <cell r="CZ628">
            <v>58.519999999999996</v>
          </cell>
          <cell r="DU628">
            <v>6.7041421736158582E-2</v>
          </cell>
          <cell r="EK628">
            <v>0</v>
          </cell>
          <cell r="EQ628">
            <v>523.88721591935735</v>
          </cell>
          <cell r="EV628">
            <v>6.7041421736158582E-2</v>
          </cell>
          <cell r="EW628">
            <v>15.00620094664859</v>
          </cell>
          <cell r="EX628">
            <v>3.7304358261751682</v>
          </cell>
          <cell r="EY628">
            <v>0.25009372148228465</v>
          </cell>
          <cell r="FA628">
            <v>0</v>
          </cell>
          <cell r="FB628" t="str">
            <v xml:space="preserve"> </v>
          </cell>
          <cell r="FC628" t="str">
            <v xml:space="preserve"> </v>
          </cell>
          <cell r="FZ628">
            <v>0</v>
          </cell>
          <cell r="GB628">
            <v>0</v>
          </cell>
          <cell r="GC628">
            <v>1</v>
          </cell>
          <cell r="GD628">
            <v>1</v>
          </cell>
          <cell r="GE628">
            <v>1</v>
          </cell>
          <cell r="GF628">
            <v>1</v>
          </cell>
        </row>
        <row r="629">
          <cell r="BM629">
            <v>62.34</v>
          </cell>
          <cell r="BP629">
            <v>75</v>
          </cell>
          <cell r="BR629">
            <v>588</v>
          </cell>
          <cell r="BV629">
            <v>590</v>
          </cell>
          <cell r="BZ629">
            <v>600</v>
          </cell>
          <cell r="CZ629">
            <v>66.88</v>
          </cell>
          <cell r="DU629">
            <v>5.8661244019138754E-2</v>
          </cell>
          <cell r="EK629">
            <v>0</v>
          </cell>
          <cell r="EQ629">
            <v>528.37828947368416</v>
          </cell>
          <cell r="EV629">
            <v>5.8661244019138754E-2</v>
          </cell>
          <cell r="EW629">
            <v>14.016471852150087</v>
          </cell>
          <cell r="EX629">
            <v>4.0058744653638954</v>
          </cell>
          <cell r="EY629">
            <v>0.23498957952274846</v>
          </cell>
          <cell r="FA629">
            <v>0</v>
          </cell>
          <cell r="FB629" t="str">
            <v xml:space="preserve"> </v>
          </cell>
          <cell r="FC629" t="str">
            <v xml:space="preserve"> </v>
          </cell>
          <cell r="FZ629">
            <v>0</v>
          </cell>
          <cell r="GB629">
            <v>0</v>
          </cell>
          <cell r="GC629">
            <v>1</v>
          </cell>
          <cell r="GD629">
            <v>1</v>
          </cell>
          <cell r="GE629">
            <v>1</v>
          </cell>
          <cell r="GF629">
            <v>1</v>
          </cell>
        </row>
        <row r="630">
          <cell r="BM630">
            <v>0</v>
          </cell>
          <cell r="BR630">
            <v>588</v>
          </cell>
          <cell r="BV630">
            <v>590</v>
          </cell>
          <cell r="BZ630">
            <v>600</v>
          </cell>
          <cell r="CZ630">
            <v>67.64</v>
          </cell>
          <cell r="DU630" t="e">
            <v>#DIV/0!</v>
          </cell>
          <cell r="EK630" t="e">
            <v>#DIV/0!</v>
          </cell>
          <cell r="EQ630">
            <v>528.70970002961303</v>
          </cell>
          <cell r="EV630" t="e">
            <v>#DIV/0!</v>
          </cell>
          <cell r="EW630" t="e">
            <v>#DIV/0!</v>
          </cell>
          <cell r="EX630" t="e">
            <v>#DIV/0!</v>
          </cell>
          <cell r="EY630" t="e">
            <v>#DIV/0!</v>
          </cell>
          <cell r="FA630">
            <v>0</v>
          </cell>
          <cell r="FB630" t="str">
            <v xml:space="preserve"> </v>
          </cell>
          <cell r="FC630" t="str">
            <v xml:space="preserve"> </v>
          </cell>
          <cell r="FZ630">
            <v>0</v>
          </cell>
          <cell r="GB630">
            <v>0</v>
          </cell>
          <cell r="GC630">
            <v>1</v>
          </cell>
          <cell r="GD630">
            <v>1</v>
          </cell>
          <cell r="GE630">
            <v>1</v>
          </cell>
          <cell r="GF630">
            <v>1</v>
          </cell>
        </row>
        <row r="631">
          <cell r="BM631">
            <v>157</v>
          </cell>
          <cell r="BP631">
            <v>300</v>
          </cell>
          <cell r="BR631">
            <v>448.2</v>
          </cell>
          <cell r="BV631">
            <v>385</v>
          </cell>
          <cell r="CZ631">
            <v>54.112000000000002</v>
          </cell>
          <cell r="DU631">
            <v>3.3849546619357379E-2</v>
          </cell>
          <cell r="EK631">
            <v>0</v>
          </cell>
          <cell r="EQ631">
            <v>399.32790525275482</v>
          </cell>
          <cell r="EV631">
            <v>3.3849546619357379E-2</v>
          </cell>
          <cell r="EW631">
            <v>10.601813548736471</v>
          </cell>
          <cell r="EX631">
            <v>5.3425174948932881</v>
          </cell>
          <cell r="EY631">
            <v>0.18084179500812275</v>
          </cell>
          <cell r="FA631">
            <v>0</v>
          </cell>
          <cell r="FB631" t="str">
            <v xml:space="preserve"> </v>
          </cell>
          <cell r="FC631" t="str">
            <v xml:space="preserve"> </v>
          </cell>
          <cell r="FZ631">
            <v>0</v>
          </cell>
          <cell r="GB631">
            <v>0</v>
          </cell>
          <cell r="GC631">
            <v>1</v>
          </cell>
          <cell r="GD631">
            <v>0</v>
          </cell>
          <cell r="GE631">
            <v>0</v>
          </cell>
          <cell r="GF631">
            <v>0</v>
          </cell>
        </row>
        <row r="632">
          <cell r="BM632">
            <v>157</v>
          </cell>
          <cell r="BP632">
            <v>300</v>
          </cell>
          <cell r="BR632">
            <v>448.2</v>
          </cell>
          <cell r="BV632">
            <v>385</v>
          </cell>
          <cell r="CZ632">
            <v>54.112000000000002</v>
          </cell>
          <cell r="DU632">
            <v>3.3849546619357379E-2</v>
          </cell>
          <cell r="EK632">
            <v>0</v>
          </cell>
          <cell r="EQ632">
            <v>399.32790525275482</v>
          </cell>
          <cell r="EV632">
            <v>3.3849546619357379E-2</v>
          </cell>
          <cell r="EW632">
            <v>10.601813548736471</v>
          </cell>
          <cell r="EX632">
            <v>5.3425174948932881</v>
          </cell>
          <cell r="EY632">
            <v>0.18084179500812275</v>
          </cell>
          <cell r="FA632">
            <v>0</v>
          </cell>
          <cell r="FB632" t="str">
            <v xml:space="preserve"> </v>
          </cell>
          <cell r="FC632" t="str">
            <v xml:space="preserve"> </v>
          </cell>
          <cell r="FZ632">
            <v>0</v>
          </cell>
          <cell r="GB632">
            <v>0</v>
          </cell>
          <cell r="GC632">
            <v>1</v>
          </cell>
          <cell r="GD632">
            <v>0</v>
          </cell>
          <cell r="GE632">
            <v>0</v>
          </cell>
          <cell r="GF632">
            <v>0</v>
          </cell>
        </row>
        <row r="633">
          <cell r="BM633">
            <v>157</v>
          </cell>
          <cell r="BP633">
            <v>300</v>
          </cell>
          <cell r="BR633">
            <v>448.2</v>
          </cell>
          <cell r="BV633">
            <v>385</v>
          </cell>
          <cell r="CZ633">
            <v>54.795999999999992</v>
          </cell>
          <cell r="DU633">
            <v>3.3427014137284966E-2</v>
          </cell>
          <cell r="EK633">
            <v>0</v>
          </cell>
          <cell r="EQ633">
            <v>399.71061529310941</v>
          </cell>
          <cell r="EV633">
            <v>3.3427014137284966E-2</v>
          </cell>
          <cell r="EW633">
            <v>10.534675598201623</v>
          </cell>
          <cell r="EX633">
            <v>5.3773528408133258</v>
          </cell>
          <cell r="EY633">
            <v>0.1797488494310365</v>
          </cell>
          <cell r="FA633">
            <v>0</v>
          </cell>
          <cell r="FB633" t="str">
            <v xml:space="preserve"> </v>
          </cell>
          <cell r="FC633" t="str">
            <v xml:space="preserve"> </v>
          </cell>
          <cell r="FZ633">
            <v>0</v>
          </cell>
          <cell r="GB633">
            <v>0</v>
          </cell>
          <cell r="GC633">
            <v>1</v>
          </cell>
          <cell r="GD633">
            <v>0</v>
          </cell>
          <cell r="GE633">
            <v>0</v>
          </cell>
          <cell r="GF633">
            <v>0</v>
          </cell>
        </row>
        <row r="634">
          <cell r="BM634">
            <v>157</v>
          </cell>
          <cell r="BP634">
            <v>300</v>
          </cell>
          <cell r="BR634">
            <v>448.2</v>
          </cell>
          <cell r="BV634">
            <v>385</v>
          </cell>
          <cell r="CZ634">
            <v>56.316000000000003</v>
          </cell>
          <cell r="DU634">
            <v>3.2524800530340695E-2</v>
          </cell>
          <cell r="EK634">
            <v>0</v>
          </cell>
          <cell r="EQ634">
            <v>400.52025758540509</v>
          </cell>
          <cell r="EV634">
            <v>3.2524800530340695E-2</v>
          </cell>
          <cell r="EW634">
            <v>10.389933479313143</v>
          </cell>
          <cell r="EX634">
            <v>5.453968178192981</v>
          </cell>
          <cell r="EY634">
            <v>0.17738922709455235</v>
          </cell>
          <cell r="FA634">
            <v>0</v>
          </cell>
          <cell r="FB634" t="str">
            <v xml:space="preserve"> </v>
          </cell>
          <cell r="FC634" t="str">
            <v xml:space="preserve"> </v>
          </cell>
          <cell r="FZ634">
            <v>0</v>
          </cell>
          <cell r="GB634">
            <v>0</v>
          </cell>
          <cell r="GC634">
            <v>1</v>
          </cell>
          <cell r="GD634">
            <v>1</v>
          </cell>
          <cell r="GE634">
            <v>0</v>
          </cell>
          <cell r="GF634">
            <v>0</v>
          </cell>
        </row>
        <row r="635">
          <cell r="BM635">
            <v>157</v>
          </cell>
          <cell r="BP635">
            <v>300</v>
          </cell>
          <cell r="BR635">
            <v>442.5</v>
          </cell>
          <cell r="BV635">
            <v>353.2</v>
          </cell>
          <cell r="CZ635">
            <v>53.124000000000002</v>
          </cell>
          <cell r="DU635">
            <v>3.1631197906327783E-2</v>
          </cell>
          <cell r="EK635">
            <v>0</v>
          </cell>
          <cell r="EQ635">
            <v>384.10241769966206</v>
          </cell>
          <cell r="EV635">
            <v>3.1631197906327783E-2</v>
          </cell>
          <cell r="EW635">
            <v>10.244647546313558</v>
          </cell>
          <cell r="EX635">
            <v>5.5330242677261374</v>
          </cell>
          <cell r="EY635">
            <v>0.17501618563295981</v>
          </cell>
          <cell r="FA635">
            <v>0</v>
          </cell>
          <cell r="FB635" t="str">
            <v xml:space="preserve"> </v>
          </cell>
          <cell r="FC635" t="str">
            <v xml:space="preserve"> </v>
          </cell>
          <cell r="FZ635">
            <v>0</v>
          </cell>
          <cell r="GB635">
            <v>0</v>
          </cell>
          <cell r="GC635">
            <v>1</v>
          </cell>
          <cell r="GD635">
            <v>0</v>
          </cell>
          <cell r="GE635">
            <v>0</v>
          </cell>
          <cell r="GF635">
            <v>0</v>
          </cell>
        </row>
        <row r="636">
          <cell r="BM636">
            <v>157</v>
          </cell>
          <cell r="BP636">
            <v>300</v>
          </cell>
          <cell r="BR636">
            <v>442.5</v>
          </cell>
          <cell r="BV636">
            <v>353.2</v>
          </cell>
          <cell r="CZ636">
            <v>49.095999999999997</v>
          </cell>
          <cell r="DU636">
            <v>3.4226327146320623E-2</v>
          </cell>
          <cell r="EK636">
            <v>0</v>
          </cell>
          <cell r="EQ636">
            <v>380.99794746526612</v>
          </cell>
          <cell r="EV636">
            <v>3.4226327146320623E-2</v>
          </cell>
          <cell r="EW636">
            <v>10.661341517322711</v>
          </cell>
          <cell r="EX636">
            <v>5.3119934716719097</v>
          </cell>
          <cell r="EY636">
            <v>0.1818100263605622</v>
          </cell>
          <cell r="FA636">
            <v>0</v>
          </cell>
          <cell r="FB636" t="str">
            <v xml:space="preserve"> </v>
          </cell>
          <cell r="FC636" t="str">
            <v xml:space="preserve"> </v>
          </cell>
          <cell r="FZ636">
            <v>0</v>
          </cell>
          <cell r="GB636">
            <v>0</v>
          </cell>
          <cell r="GC636">
            <v>1</v>
          </cell>
          <cell r="GD636">
            <v>0</v>
          </cell>
          <cell r="GE636">
            <v>0</v>
          </cell>
          <cell r="GF636">
            <v>0</v>
          </cell>
        </row>
        <row r="637">
          <cell r="BM637">
            <v>157</v>
          </cell>
          <cell r="BP637">
            <v>300</v>
          </cell>
          <cell r="BR637">
            <v>442.5</v>
          </cell>
          <cell r="BV637">
            <v>353.2</v>
          </cell>
          <cell r="CZ637">
            <v>49.095999999999997</v>
          </cell>
          <cell r="DU637">
            <v>3.4226327146320623E-2</v>
          </cell>
          <cell r="EK637">
            <v>0</v>
          </cell>
          <cell r="EQ637">
            <v>380.99794746526612</v>
          </cell>
          <cell r="EV637">
            <v>3.4226327146320623E-2</v>
          </cell>
          <cell r="EW637">
            <v>10.661341517322711</v>
          </cell>
          <cell r="EX637">
            <v>5.3119934716719097</v>
          </cell>
          <cell r="EY637">
            <v>0.1818100263605622</v>
          </cell>
          <cell r="FA637">
            <v>0</v>
          </cell>
          <cell r="FB637" t="str">
            <v xml:space="preserve"> </v>
          </cell>
          <cell r="FC637" t="str">
            <v xml:space="preserve"> </v>
          </cell>
          <cell r="FZ637">
            <v>0</v>
          </cell>
          <cell r="GB637">
            <v>0</v>
          </cell>
          <cell r="GC637">
            <v>1</v>
          </cell>
          <cell r="GD637">
            <v>0</v>
          </cell>
          <cell r="GE637">
            <v>0</v>
          </cell>
          <cell r="GF637">
            <v>0</v>
          </cell>
        </row>
        <row r="638">
          <cell r="BM638">
            <v>157</v>
          </cell>
          <cell r="BP638">
            <v>300</v>
          </cell>
          <cell r="BR638">
            <v>442.5</v>
          </cell>
          <cell r="BV638">
            <v>353.2</v>
          </cell>
          <cell r="CZ638">
            <v>51.756</v>
          </cell>
          <cell r="DU638">
            <v>3.2467264811340851E-2</v>
          </cell>
          <cell r="EK638">
            <v>0</v>
          </cell>
          <cell r="EQ638">
            <v>383.11200778936512</v>
          </cell>
          <cell r="EV638">
            <v>3.2467264811340851E-2</v>
          </cell>
          <cell r="EW638">
            <v>10.380637638578278</v>
          </cell>
          <cell r="EX638">
            <v>5.4589608827521356</v>
          </cell>
          <cell r="EY638">
            <v>0.17723752857506461</v>
          </cell>
          <cell r="FA638">
            <v>0</v>
          </cell>
          <cell r="FB638" t="str">
            <v xml:space="preserve"> </v>
          </cell>
          <cell r="FC638" t="str">
            <v xml:space="preserve"> </v>
          </cell>
          <cell r="FZ638">
            <v>0</v>
          </cell>
          <cell r="GB638">
            <v>0</v>
          </cell>
          <cell r="GC638">
            <v>1</v>
          </cell>
          <cell r="GD638">
            <v>0</v>
          </cell>
          <cell r="GE638">
            <v>0</v>
          </cell>
          <cell r="GF638">
            <v>0</v>
          </cell>
        </row>
        <row r="639">
          <cell r="BM639">
            <v>157</v>
          </cell>
          <cell r="BP639">
            <v>300</v>
          </cell>
          <cell r="BR639">
            <v>442.5</v>
          </cell>
          <cell r="BV639">
            <v>353.2</v>
          </cell>
          <cell r="CZ639">
            <v>51.756</v>
          </cell>
          <cell r="DU639">
            <v>3.2467264811340851E-2</v>
          </cell>
          <cell r="EK639">
            <v>0</v>
          </cell>
          <cell r="EQ639">
            <v>383.11200778936512</v>
          </cell>
          <cell r="EV639">
            <v>3.2467264811340851E-2</v>
          </cell>
          <cell r="EW639">
            <v>10.380637638578278</v>
          </cell>
          <cell r="EX639">
            <v>5.4589608827521356</v>
          </cell>
          <cell r="EY639">
            <v>0.17723752857506461</v>
          </cell>
          <cell r="FA639">
            <v>0</v>
          </cell>
          <cell r="FB639" t="str">
            <v xml:space="preserve"> </v>
          </cell>
          <cell r="FC639" t="str">
            <v xml:space="preserve"> </v>
          </cell>
          <cell r="FZ639">
            <v>0</v>
          </cell>
          <cell r="GB639">
            <v>0</v>
          </cell>
          <cell r="GC639">
            <v>1</v>
          </cell>
          <cell r="GD639">
            <v>1</v>
          </cell>
          <cell r="GE639">
            <v>0</v>
          </cell>
          <cell r="GF639">
            <v>0</v>
          </cell>
        </row>
        <row r="640">
          <cell r="BM640">
            <v>157</v>
          </cell>
          <cell r="BP640">
            <v>300</v>
          </cell>
          <cell r="BR640">
            <v>442.5</v>
          </cell>
          <cell r="BV640">
            <v>353.2</v>
          </cell>
          <cell r="CZ640">
            <v>53.124000000000002</v>
          </cell>
          <cell r="DU640">
            <v>3.1631197906327783E-2</v>
          </cell>
          <cell r="EK640">
            <v>0</v>
          </cell>
          <cell r="EQ640">
            <v>384.10241769966206</v>
          </cell>
          <cell r="EV640">
            <v>3.1631197906327783E-2</v>
          </cell>
          <cell r="EW640">
            <v>10.244647546313558</v>
          </cell>
          <cell r="EX640">
            <v>5.5330242677261374</v>
          </cell>
          <cell r="EY640">
            <v>0.17501618563295981</v>
          </cell>
          <cell r="FA640">
            <v>0</v>
          </cell>
          <cell r="FB640" t="str">
            <v xml:space="preserve"> </v>
          </cell>
          <cell r="FC640" t="str">
            <v xml:space="preserve"> </v>
          </cell>
          <cell r="FZ640">
            <v>0</v>
          </cell>
          <cell r="GB640">
            <v>0</v>
          </cell>
          <cell r="GC640">
            <v>1</v>
          </cell>
          <cell r="GD640">
            <v>1</v>
          </cell>
          <cell r="GE640">
            <v>0</v>
          </cell>
          <cell r="GF640">
            <v>0</v>
          </cell>
        </row>
        <row r="641">
          <cell r="BM641">
            <v>157</v>
          </cell>
          <cell r="BP641">
            <v>300</v>
          </cell>
          <cell r="BR641">
            <v>442.5</v>
          </cell>
          <cell r="BV641">
            <v>353.2</v>
          </cell>
          <cell r="CZ641">
            <v>41.572000000000003</v>
          </cell>
          <cell r="DU641">
            <v>4.0420854362930747E-2</v>
          </cell>
          <cell r="EK641">
            <v>0</v>
          </cell>
          <cell r="EQ641">
            <v>373.31632725643755</v>
          </cell>
          <cell r="EV641">
            <v>4.0420854362930747E-2</v>
          </cell>
          <cell r="EW641">
            <v>11.598330788917774</v>
          </cell>
          <cell r="EX641">
            <v>4.8723407813933548</v>
          </cell>
          <cell r="EY641">
            <v>0.19694417713126899</v>
          </cell>
          <cell r="FA641">
            <v>0</v>
          </cell>
          <cell r="FB641" t="str">
            <v xml:space="preserve"> </v>
          </cell>
          <cell r="FC641" t="str">
            <v xml:space="preserve"> </v>
          </cell>
          <cell r="FZ641">
            <v>0</v>
          </cell>
          <cell r="GB641">
            <v>0</v>
          </cell>
          <cell r="GC641">
            <v>1</v>
          </cell>
          <cell r="GD641">
            <v>1</v>
          </cell>
          <cell r="GE641">
            <v>0</v>
          </cell>
          <cell r="GF641">
            <v>0</v>
          </cell>
        </row>
        <row r="642">
          <cell r="BM642">
            <v>157</v>
          </cell>
          <cell r="BP642">
            <v>300</v>
          </cell>
          <cell r="BR642">
            <v>420</v>
          </cell>
          <cell r="BV642">
            <v>353.2</v>
          </cell>
          <cell r="CZ642">
            <v>53.124000000000002</v>
          </cell>
          <cell r="DU642">
            <v>3.1631197906327783E-2</v>
          </cell>
          <cell r="EK642">
            <v>0</v>
          </cell>
          <cell r="EQ642">
            <v>332.34608064655629</v>
          </cell>
          <cell r="EV642">
            <v>3.1631197906327783E-2</v>
          </cell>
          <cell r="EW642">
            <v>10.244647546313558</v>
          </cell>
          <cell r="EX642">
            <v>5.5330242677261374</v>
          </cell>
          <cell r="EY642">
            <v>0.17501618563295981</v>
          </cell>
          <cell r="FA642">
            <v>0</v>
          </cell>
          <cell r="FB642" t="str">
            <v xml:space="preserve"> </v>
          </cell>
          <cell r="FC642" t="str">
            <v xml:space="preserve"> </v>
          </cell>
          <cell r="FZ642">
            <v>0</v>
          </cell>
          <cell r="GB642">
            <v>0</v>
          </cell>
          <cell r="GC642">
            <v>1</v>
          </cell>
          <cell r="GD642">
            <v>0</v>
          </cell>
          <cell r="GE642">
            <v>0</v>
          </cell>
          <cell r="GF642">
            <v>0</v>
          </cell>
        </row>
        <row r="643">
          <cell r="BM643">
            <v>157</v>
          </cell>
          <cell r="BP643">
            <v>300</v>
          </cell>
          <cell r="BR643">
            <v>420</v>
          </cell>
          <cell r="BV643">
            <v>353.2</v>
          </cell>
          <cell r="CZ643">
            <v>49.095999999999997</v>
          </cell>
          <cell r="DU643">
            <v>3.4226327146320623E-2</v>
          </cell>
          <cell r="EK643">
            <v>0</v>
          </cell>
          <cell r="EQ643">
            <v>327.68631610080149</v>
          </cell>
          <cell r="EV643">
            <v>3.4226327146320623E-2</v>
          </cell>
          <cell r="EW643">
            <v>10.661341517322711</v>
          </cell>
          <cell r="EX643">
            <v>5.3119934716719097</v>
          </cell>
          <cell r="EY643">
            <v>0.1818100263605622</v>
          </cell>
          <cell r="FA643">
            <v>0</v>
          </cell>
          <cell r="FB643" t="str">
            <v xml:space="preserve"> </v>
          </cell>
          <cell r="FC643" t="str">
            <v xml:space="preserve"> </v>
          </cell>
          <cell r="FZ643">
            <v>0</v>
          </cell>
          <cell r="GB643">
            <v>0</v>
          </cell>
          <cell r="GC643">
            <v>1</v>
          </cell>
          <cell r="GD643">
            <v>0</v>
          </cell>
          <cell r="GE643">
            <v>0</v>
          </cell>
          <cell r="GF643">
            <v>0</v>
          </cell>
        </row>
        <row r="644">
          <cell r="BM644">
            <v>157</v>
          </cell>
          <cell r="BP644">
            <v>300</v>
          </cell>
          <cell r="BR644">
            <v>420</v>
          </cell>
          <cell r="BV644">
            <v>353.2</v>
          </cell>
          <cell r="CZ644">
            <v>49.095999999999997</v>
          </cell>
          <cell r="DU644">
            <v>3.4226327146320623E-2</v>
          </cell>
          <cell r="EK644">
            <v>0</v>
          </cell>
          <cell r="EQ644">
            <v>327.68631610080149</v>
          </cell>
          <cell r="EV644">
            <v>3.4226327146320623E-2</v>
          </cell>
          <cell r="EW644">
            <v>10.661341517322711</v>
          </cell>
          <cell r="EX644">
            <v>5.3119934716719097</v>
          </cell>
          <cell r="EY644">
            <v>0.1818100263605622</v>
          </cell>
          <cell r="FA644">
            <v>0</v>
          </cell>
          <cell r="FB644" t="str">
            <v xml:space="preserve"> </v>
          </cell>
          <cell r="FC644" t="str">
            <v xml:space="preserve"> </v>
          </cell>
          <cell r="FZ644">
            <v>0</v>
          </cell>
          <cell r="GB644">
            <v>0</v>
          </cell>
          <cell r="GC644">
            <v>1</v>
          </cell>
          <cell r="GD644">
            <v>0</v>
          </cell>
          <cell r="GE644">
            <v>0</v>
          </cell>
          <cell r="GF644">
            <v>0</v>
          </cell>
        </row>
        <row r="645">
          <cell r="BM645">
            <v>157</v>
          </cell>
          <cell r="BP645">
            <v>300</v>
          </cell>
          <cell r="BR645">
            <v>420</v>
          </cell>
          <cell r="BV645">
            <v>353.2</v>
          </cell>
          <cell r="CZ645">
            <v>51.756</v>
          </cell>
          <cell r="DU645">
            <v>3.2467264811340851E-2</v>
          </cell>
          <cell r="EK645">
            <v>0</v>
          </cell>
          <cell r="EQ645">
            <v>330.85948981549166</v>
          </cell>
          <cell r="EV645">
            <v>3.2467264811340851E-2</v>
          </cell>
          <cell r="EW645">
            <v>10.380637638578278</v>
          </cell>
          <cell r="EX645">
            <v>5.4589608827521356</v>
          </cell>
          <cell r="EY645">
            <v>0.17723752857506461</v>
          </cell>
          <cell r="FA645">
            <v>0</v>
          </cell>
          <cell r="FB645" t="str">
            <v xml:space="preserve"> </v>
          </cell>
          <cell r="FC645" t="str">
            <v xml:space="preserve"> </v>
          </cell>
          <cell r="FZ645">
            <v>0</v>
          </cell>
          <cell r="GB645">
            <v>0</v>
          </cell>
          <cell r="GC645">
            <v>1</v>
          </cell>
          <cell r="GD645">
            <v>0</v>
          </cell>
          <cell r="GE645">
            <v>0</v>
          </cell>
          <cell r="GF645">
            <v>0</v>
          </cell>
        </row>
        <row r="646">
          <cell r="BM646">
            <v>157</v>
          </cell>
          <cell r="BP646">
            <v>300</v>
          </cell>
          <cell r="BR646">
            <v>420</v>
          </cell>
          <cell r="BV646">
            <v>353.2</v>
          </cell>
          <cell r="CZ646">
            <v>51.756</v>
          </cell>
          <cell r="DU646">
            <v>3.2467264811340851E-2</v>
          </cell>
          <cell r="EK646">
            <v>0</v>
          </cell>
          <cell r="EQ646">
            <v>330.85948981549166</v>
          </cell>
          <cell r="EV646">
            <v>3.2467264811340851E-2</v>
          </cell>
          <cell r="EW646">
            <v>10.380637638578278</v>
          </cell>
          <cell r="EX646">
            <v>5.4589608827521356</v>
          </cell>
          <cell r="EY646">
            <v>0.17723752857506461</v>
          </cell>
          <cell r="FA646">
            <v>0</v>
          </cell>
          <cell r="FB646" t="str">
            <v xml:space="preserve"> </v>
          </cell>
          <cell r="FC646" t="str">
            <v xml:space="preserve"> </v>
          </cell>
          <cell r="FZ646">
            <v>0</v>
          </cell>
          <cell r="GB646">
            <v>0</v>
          </cell>
          <cell r="GC646">
            <v>1</v>
          </cell>
          <cell r="GD646">
            <v>1</v>
          </cell>
          <cell r="GE646">
            <v>0</v>
          </cell>
          <cell r="GF646">
            <v>0</v>
          </cell>
        </row>
        <row r="647">
          <cell r="BM647">
            <v>157</v>
          </cell>
          <cell r="BP647">
            <v>300</v>
          </cell>
          <cell r="BR647">
            <v>420</v>
          </cell>
          <cell r="BV647">
            <v>353.2</v>
          </cell>
          <cell r="CZ647">
            <v>53.124000000000002</v>
          </cell>
          <cell r="DU647">
            <v>3.1631197906327783E-2</v>
          </cell>
          <cell r="EK647">
            <v>0</v>
          </cell>
          <cell r="EQ647">
            <v>332.34608064655629</v>
          </cell>
          <cell r="EV647">
            <v>3.1631197906327783E-2</v>
          </cell>
          <cell r="EW647">
            <v>10.244647546313558</v>
          </cell>
          <cell r="EX647">
            <v>5.5330242677261374</v>
          </cell>
          <cell r="EY647">
            <v>0.17501618563295981</v>
          </cell>
          <cell r="FA647">
            <v>0</v>
          </cell>
          <cell r="FB647" t="str">
            <v xml:space="preserve"> </v>
          </cell>
          <cell r="FC647" t="str">
            <v xml:space="preserve"> </v>
          </cell>
          <cell r="FZ647">
            <v>0</v>
          </cell>
          <cell r="GB647">
            <v>0</v>
          </cell>
          <cell r="GC647">
            <v>1</v>
          </cell>
          <cell r="GD647">
            <v>1</v>
          </cell>
          <cell r="GE647">
            <v>0</v>
          </cell>
          <cell r="GF647">
            <v>0</v>
          </cell>
        </row>
        <row r="648">
          <cell r="BM648">
            <v>157</v>
          </cell>
          <cell r="BP648">
            <v>300</v>
          </cell>
          <cell r="BR648">
            <v>420</v>
          </cell>
          <cell r="BV648">
            <v>353.2</v>
          </cell>
          <cell r="CZ648">
            <v>41.647999999999996</v>
          </cell>
          <cell r="DU648">
            <v>4.0347093679786721E-2</v>
          </cell>
          <cell r="EK648">
            <v>0</v>
          </cell>
          <cell r="EQ648">
            <v>316.29606382543886</v>
          </cell>
          <cell r="EV648">
            <v>4.0347093679786721E-2</v>
          </cell>
          <cell r="EW648">
            <v>11.587596721020116</v>
          </cell>
          <cell r="EX648">
            <v>4.876979871739537</v>
          </cell>
          <cell r="EY648">
            <v>0.19677196375950931</v>
          </cell>
          <cell r="FA648">
            <v>0</v>
          </cell>
          <cell r="FB648" t="str">
            <v xml:space="preserve"> </v>
          </cell>
          <cell r="FC648" t="str">
            <v xml:space="preserve"> </v>
          </cell>
          <cell r="FZ648">
            <v>0</v>
          </cell>
          <cell r="GB648">
            <v>0</v>
          </cell>
          <cell r="GC648">
            <v>1</v>
          </cell>
          <cell r="GD648">
            <v>1</v>
          </cell>
          <cell r="GE648">
            <v>0</v>
          </cell>
          <cell r="GF648">
            <v>0</v>
          </cell>
        </row>
        <row r="649">
          <cell r="BM649">
            <v>157</v>
          </cell>
          <cell r="BP649">
            <v>300</v>
          </cell>
          <cell r="BR649">
            <v>397.5</v>
          </cell>
          <cell r="BV649">
            <v>385</v>
          </cell>
          <cell r="CZ649">
            <v>54.112000000000002</v>
          </cell>
          <cell r="DU649">
            <v>3.3849546619357379E-2</v>
          </cell>
          <cell r="EK649">
            <v>0</v>
          </cell>
          <cell r="EQ649">
            <v>271.80319674277808</v>
          </cell>
          <cell r="EV649">
            <v>3.3849546619357379E-2</v>
          </cell>
          <cell r="EW649">
            <v>10.601813548736471</v>
          </cell>
          <cell r="EX649">
            <v>5.3425174948932881</v>
          </cell>
          <cell r="EY649">
            <v>0.18084179500812275</v>
          </cell>
          <cell r="FA649">
            <v>0</v>
          </cell>
          <cell r="FB649" t="str">
            <v xml:space="preserve"> </v>
          </cell>
          <cell r="FC649" t="str">
            <v xml:space="preserve"> </v>
          </cell>
          <cell r="FZ649">
            <v>0</v>
          </cell>
          <cell r="GB649">
            <v>0</v>
          </cell>
          <cell r="GC649">
            <v>1</v>
          </cell>
          <cell r="GD649">
            <v>0</v>
          </cell>
          <cell r="GE649">
            <v>0</v>
          </cell>
          <cell r="GF649">
            <v>0</v>
          </cell>
        </row>
        <row r="650">
          <cell r="BM650">
            <v>157</v>
          </cell>
          <cell r="BP650">
            <v>300</v>
          </cell>
          <cell r="BR650">
            <v>397.5</v>
          </cell>
          <cell r="BV650">
            <v>385</v>
          </cell>
          <cell r="CZ650">
            <v>54.112000000000002</v>
          </cell>
          <cell r="DU650">
            <v>3.3849546619357379E-2</v>
          </cell>
          <cell r="EK650">
            <v>0</v>
          </cell>
          <cell r="EQ650">
            <v>271.80319674277808</v>
          </cell>
          <cell r="EV650">
            <v>3.3849546619357379E-2</v>
          </cell>
          <cell r="EW650">
            <v>10.601813548736471</v>
          </cell>
          <cell r="EX650">
            <v>5.3425174948932881</v>
          </cell>
          <cell r="EY650">
            <v>0.18084179500812275</v>
          </cell>
          <cell r="FA650">
            <v>0</v>
          </cell>
          <cell r="FB650" t="str">
            <v xml:space="preserve"> </v>
          </cell>
          <cell r="FC650" t="str">
            <v xml:space="preserve"> </v>
          </cell>
          <cell r="FZ650">
            <v>0</v>
          </cell>
          <cell r="GB650">
            <v>0</v>
          </cell>
          <cell r="GC650">
            <v>1</v>
          </cell>
          <cell r="GD650">
            <v>0</v>
          </cell>
          <cell r="GE650">
            <v>0</v>
          </cell>
          <cell r="GF650">
            <v>0</v>
          </cell>
        </row>
        <row r="651">
          <cell r="BM651">
            <v>157</v>
          </cell>
          <cell r="BP651">
            <v>300</v>
          </cell>
          <cell r="BR651">
            <v>397.5</v>
          </cell>
          <cell r="BV651">
            <v>385</v>
          </cell>
          <cell r="CZ651">
            <v>54.795999999999992</v>
          </cell>
          <cell r="DU651">
            <v>3.3427014137284966E-2</v>
          </cell>
          <cell r="EK651">
            <v>0</v>
          </cell>
          <cell r="EQ651">
            <v>272.78750954737143</v>
          </cell>
          <cell r="EV651">
            <v>3.3427014137284966E-2</v>
          </cell>
          <cell r="EW651">
            <v>10.534675598201623</v>
          </cell>
          <cell r="EX651">
            <v>5.3773528408133258</v>
          </cell>
          <cell r="EY651">
            <v>0.1797488494310365</v>
          </cell>
          <cell r="FA651">
            <v>0</v>
          </cell>
          <cell r="FB651" t="str">
            <v xml:space="preserve"> </v>
          </cell>
          <cell r="FC651" t="str">
            <v xml:space="preserve"> </v>
          </cell>
          <cell r="FZ651">
            <v>0</v>
          </cell>
          <cell r="GB651">
            <v>0</v>
          </cell>
          <cell r="GC651">
            <v>1</v>
          </cell>
          <cell r="GD651">
            <v>0</v>
          </cell>
          <cell r="GE651">
            <v>0</v>
          </cell>
          <cell r="GF651">
            <v>0</v>
          </cell>
        </row>
        <row r="652">
          <cell r="BM652">
            <v>157</v>
          </cell>
          <cell r="BP652">
            <v>300</v>
          </cell>
          <cell r="BR652">
            <v>397.5</v>
          </cell>
          <cell r="BV652">
            <v>385</v>
          </cell>
          <cell r="CZ652">
            <v>56.316000000000003</v>
          </cell>
          <cell r="DU652">
            <v>3.2524800530340695E-2</v>
          </cell>
          <cell r="EK652">
            <v>0</v>
          </cell>
          <cell r="EQ652">
            <v>274.86987267196719</v>
          </cell>
          <cell r="EV652">
            <v>3.2524800530340695E-2</v>
          </cell>
          <cell r="EW652">
            <v>10.389933479313143</v>
          </cell>
          <cell r="EX652">
            <v>5.453968178192981</v>
          </cell>
          <cell r="EY652">
            <v>0.17738922709455235</v>
          </cell>
          <cell r="FA652">
            <v>0</v>
          </cell>
          <cell r="FB652" t="str">
            <v xml:space="preserve"> </v>
          </cell>
          <cell r="FC652" t="str">
            <v xml:space="preserve"> </v>
          </cell>
          <cell r="FZ652">
            <v>0</v>
          </cell>
          <cell r="GB652">
            <v>0</v>
          </cell>
          <cell r="GC652">
            <v>1</v>
          </cell>
          <cell r="GD652">
            <v>0</v>
          </cell>
          <cell r="GE652">
            <v>0</v>
          </cell>
          <cell r="GF652">
            <v>0</v>
          </cell>
        </row>
        <row r="653">
          <cell r="BM653">
            <v>157</v>
          </cell>
          <cell r="BP653">
            <v>300</v>
          </cell>
          <cell r="BR653">
            <v>463</v>
          </cell>
          <cell r="BV653">
            <v>385</v>
          </cell>
          <cell r="CZ653">
            <v>44.718400000000003</v>
          </cell>
          <cell r="DU653">
            <v>4.0960022421792065E-2</v>
          </cell>
          <cell r="EK653">
            <v>0</v>
          </cell>
          <cell r="EQ653">
            <v>427.6138782360527</v>
          </cell>
          <cell r="EV653">
            <v>4.0960022421792065E-2</v>
          </cell>
          <cell r="EW653">
            <v>11.676510406451898</v>
          </cell>
          <cell r="EX653">
            <v>4.8388065823986945</v>
          </cell>
          <cell r="EY653">
            <v>0.19819762610976557</v>
          </cell>
          <cell r="FA653">
            <v>0</v>
          </cell>
          <cell r="FB653" t="str">
            <v xml:space="preserve"> </v>
          </cell>
          <cell r="FC653" t="str">
            <v xml:space="preserve"> </v>
          </cell>
          <cell r="FZ653">
            <v>0</v>
          </cell>
          <cell r="GB653">
            <v>0</v>
          </cell>
          <cell r="GC653">
            <v>1</v>
          </cell>
          <cell r="GD653">
            <v>0</v>
          </cell>
          <cell r="GE653">
            <v>0</v>
          </cell>
          <cell r="GF653">
            <v>0</v>
          </cell>
        </row>
        <row r="654">
          <cell r="BM654">
            <v>157</v>
          </cell>
          <cell r="BP654">
            <v>300</v>
          </cell>
          <cell r="BR654">
            <v>463</v>
          </cell>
          <cell r="BV654">
            <v>385</v>
          </cell>
          <cell r="CZ654">
            <v>39.231200000000001</v>
          </cell>
          <cell r="DU654">
            <v>4.6689029819803281E-2</v>
          </cell>
          <cell r="EK654">
            <v>0</v>
          </cell>
          <cell r="EQ654">
            <v>424.04117423356746</v>
          </cell>
          <cell r="EV654">
            <v>4.6689029819803281E-2</v>
          </cell>
          <cell r="EW654">
            <v>12.47868758408976</v>
          </cell>
          <cell r="EX654">
            <v>4.5186621424736861</v>
          </cell>
          <cell r="EY654">
            <v>0.21097195151557011</v>
          </cell>
          <cell r="FA654">
            <v>0</v>
          </cell>
          <cell r="FB654" t="str">
            <v xml:space="preserve"> </v>
          </cell>
          <cell r="FC654" t="str">
            <v xml:space="preserve"> </v>
          </cell>
          <cell r="FZ654">
            <v>0</v>
          </cell>
          <cell r="GB654">
            <v>0</v>
          </cell>
          <cell r="GC654">
            <v>1</v>
          </cell>
          <cell r="GD654">
            <v>0</v>
          </cell>
          <cell r="GE654">
            <v>0</v>
          </cell>
          <cell r="GF654">
            <v>0</v>
          </cell>
        </row>
        <row r="655">
          <cell r="BM655">
            <v>157</v>
          </cell>
          <cell r="BP655">
            <v>300</v>
          </cell>
          <cell r="BR655">
            <v>463</v>
          </cell>
          <cell r="BV655">
            <v>385</v>
          </cell>
          <cell r="CZ655">
            <v>40.926000000000002</v>
          </cell>
          <cell r="DU655">
            <v>4.4755575103031485E-2</v>
          </cell>
          <cell r="EK655">
            <v>0</v>
          </cell>
          <cell r="EQ655">
            <v>425.18647111503179</v>
          </cell>
          <cell r="EV655">
            <v>4.4755575103031485E-2</v>
          </cell>
          <cell r="EW655">
            <v>12.213502702046124</v>
          </cell>
          <cell r="EX655">
            <v>4.6199118046873284</v>
          </cell>
          <cell r="EY655">
            <v>0.20676680974406544</v>
          </cell>
          <cell r="FA655">
            <v>0</v>
          </cell>
          <cell r="FB655" t="str">
            <v xml:space="preserve"> </v>
          </cell>
          <cell r="FC655" t="str">
            <v xml:space="preserve"> </v>
          </cell>
          <cell r="FZ655">
            <v>0</v>
          </cell>
          <cell r="GB655">
            <v>0</v>
          </cell>
          <cell r="GC655">
            <v>1</v>
          </cell>
          <cell r="GD655">
            <v>0</v>
          </cell>
          <cell r="GE655">
            <v>0</v>
          </cell>
          <cell r="GF655">
            <v>0</v>
          </cell>
        </row>
        <row r="656">
          <cell r="BM656">
            <v>157</v>
          </cell>
          <cell r="BP656">
            <v>300</v>
          </cell>
          <cell r="BR656">
            <v>463</v>
          </cell>
          <cell r="BV656">
            <v>385</v>
          </cell>
          <cell r="CZ656">
            <v>43.555599999999998</v>
          </cell>
          <cell r="DU656">
            <v>4.2053528516807638E-2</v>
          </cell>
          <cell r="EK656">
            <v>0</v>
          </cell>
          <cell r="EQ656">
            <v>426.80515820763094</v>
          </cell>
          <cell r="EV656">
            <v>4.2053528516807638E-2</v>
          </cell>
          <cell r="EW656">
            <v>11.833571634675916</v>
          </cell>
          <cell r="EX656">
            <v>4.7727578480946375</v>
          </cell>
          <cell r="EY656">
            <v>0.20071130826866529</v>
          </cell>
          <cell r="FA656">
            <v>0</v>
          </cell>
          <cell r="FB656" t="str">
            <v xml:space="preserve"> </v>
          </cell>
          <cell r="FC656" t="str">
            <v xml:space="preserve"> </v>
          </cell>
          <cell r="FZ656">
            <v>0</v>
          </cell>
          <cell r="GB656">
            <v>0</v>
          </cell>
          <cell r="GC656">
            <v>1</v>
          </cell>
          <cell r="GD656">
            <v>0</v>
          </cell>
          <cell r="GE656">
            <v>0</v>
          </cell>
          <cell r="GF656">
            <v>0</v>
          </cell>
        </row>
        <row r="657">
          <cell r="BM657">
            <v>157</v>
          </cell>
          <cell r="BP657">
            <v>300</v>
          </cell>
          <cell r="BR657">
            <v>463</v>
          </cell>
          <cell r="BV657">
            <v>385</v>
          </cell>
          <cell r="CZ657">
            <v>42.544800000000002</v>
          </cell>
          <cell r="DU657">
            <v>4.3052656650558151E-2</v>
          </cell>
          <cell r="EK657">
            <v>0</v>
          </cell>
          <cell r="EQ657">
            <v>426.11492113554084</v>
          </cell>
          <cell r="EV657">
            <v>4.3052656650558151E-2</v>
          </cell>
          <cell r="EW657">
            <v>11.975378803273518</v>
          </cell>
          <cell r="EX657">
            <v>4.7145912169186888</v>
          </cell>
          <cell r="EY657">
            <v>0.20297567690973742</v>
          </cell>
          <cell r="FA657">
            <v>0</v>
          </cell>
          <cell r="FB657" t="str">
            <v xml:space="preserve"> </v>
          </cell>
          <cell r="FC657" t="str">
            <v xml:space="preserve"> </v>
          </cell>
          <cell r="FZ657">
            <v>0</v>
          </cell>
          <cell r="GB657">
            <v>0</v>
          </cell>
          <cell r="GC657">
            <v>1</v>
          </cell>
          <cell r="GD657">
            <v>0</v>
          </cell>
          <cell r="GE657">
            <v>0</v>
          </cell>
          <cell r="GF657">
            <v>0</v>
          </cell>
        </row>
        <row r="658">
          <cell r="BM658">
            <v>157</v>
          </cell>
          <cell r="BP658">
            <v>300</v>
          </cell>
          <cell r="BR658">
            <v>463</v>
          </cell>
          <cell r="BV658">
            <v>385</v>
          </cell>
          <cell r="CZ658">
            <v>34.716799999999999</v>
          </cell>
          <cell r="DU658">
            <v>5.2760239038928319E-2</v>
          </cell>
          <cell r="EK658">
            <v>0</v>
          </cell>
          <cell r="EQ658">
            <v>419.85923598753703</v>
          </cell>
          <cell r="EV658">
            <v>5.2760239038928319E-2</v>
          </cell>
          <cell r="EW658">
            <v>13.279172947313382</v>
          </cell>
          <cell r="EX658">
            <v>4.2371767693634661</v>
          </cell>
          <cell r="EY658">
            <v>0.22355445920181052</v>
          </cell>
          <cell r="FA658">
            <v>0</v>
          </cell>
          <cell r="FB658" t="str">
            <v xml:space="preserve"> </v>
          </cell>
          <cell r="FC658" t="str">
            <v xml:space="preserve"> </v>
          </cell>
          <cell r="FZ658">
            <v>0</v>
          </cell>
          <cell r="GB658">
            <v>0</v>
          </cell>
          <cell r="GC658">
            <v>1</v>
          </cell>
          <cell r="GD658">
            <v>0</v>
          </cell>
          <cell r="GE658">
            <v>0</v>
          </cell>
          <cell r="GF658">
            <v>0</v>
          </cell>
        </row>
        <row r="659">
          <cell r="BM659">
            <v>157</v>
          </cell>
          <cell r="BP659">
            <v>300</v>
          </cell>
          <cell r="BR659">
            <v>463</v>
          </cell>
          <cell r="BV659">
            <v>385</v>
          </cell>
          <cell r="CZ659">
            <v>40.926000000000002</v>
          </cell>
          <cell r="DU659">
            <v>4.4755575103031485E-2</v>
          </cell>
          <cell r="EK659">
            <v>0</v>
          </cell>
          <cell r="EQ659">
            <v>424.90585123462387</v>
          </cell>
          <cell r="EV659">
            <v>4.4755575103031485E-2</v>
          </cell>
          <cell r="EW659">
            <v>12.213502702046124</v>
          </cell>
          <cell r="EX659">
            <v>4.6199118046873284</v>
          </cell>
          <cell r="EY659">
            <v>0.20676680974406544</v>
          </cell>
          <cell r="FA659">
            <v>0</v>
          </cell>
          <cell r="FB659" t="str">
            <v xml:space="preserve"> </v>
          </cell>
          <cell r="FC659" t="str">
            <v xml:space="preserve"> </v>
          </cell>
          <cell r="FZ659">
            <v>0</v>
          </cell>
          <cell r="GB659">
            <v>0</v>
          </cell>
          <cell r="GC659">
            <v>1</v>
          </cell>
          <cell r="GD659">
            <v>0</v>
          </cell>
          <cell r="GE659">
            <v>0</v>
          </cell>
          <cell r="GF659">
            <v>0</v>
          </cell>
        </row>
        <row r="660">
          <cell r="BM660">
            <v>157</v>
          </cell>
          <cell r="BP660">
            <v>300</v>
          </cell>
          <cell r="BR660">
            <v>463</v>
          </cell>
          <cell r="BV660">
            <v>385</v>
          </cell>
          <cell r="CZ660">
            <v>40.272400000000005</v>
          </cell>
          <cell r="DU660">
            <v>4.5481934691418105E-2</v>
          </cell>
          <cell r="EK660">
            <v>0</v>
          </cell>
          <cell r="EQ660">
            <v>424.37501112975002</v>
          </cell>
          <cell r="EV660">
            <v>4.5481934691418105E-2</v>
          </cell>
          <cell r="EW660">
            <v>12.31375503556348</v>
          </cell>
          <cell r="EX660">
            <v>4.5811299477323022</v>
          </cell>
          <cell r="EY660">
            <v>0.20835865309566021</v>
          </cell>
          <cell r="FA660">
            <v>0</v>
          </cell>
          <cell r="FB660" t="str">
            <v xml:space="preserve"> </v>
          </cell>
          <cell r="FC660" t="str">
            <v xml:space="preserve"> </v>
          </cell>
          <cell r="FZ660">
            <v>0</v>
          </cell>
          <cell r="GB660">
            <v>0</v>
          </cell>
          <cell r="GC660">
            <v>1</v>
          </cell>
          <cell r="GD660">
            <v>0</v>
          </cell>
          <cell r="GE660">
            <v>0</v>
          </cell>
          <cell r="GF660">
            <v>0</v>
          </cell>
        </row>
        <row r="661">
          <cell r="BM661">
            <v>157</v>
          </cell>
          <cell r="BP661">
            <v>300</v>
          </cell>
          <cell r="BR661">
            <v>463</v>
          </cell>
          <cell r="BV661">
            <v>385</v>
          </cell>
          <cell r="CZ661">
            <v>38.873999999999995</v>
          </cell>
          <cell r="DU661">
            <v>4.7118039477971572E-2</v>
          </cell>
          <cell r="EK661">
            <v>0</v>
          </cell>
          <cell r="EQ661">
            <v>423.2599332927079</v>
          </cell>
          <cell r="EV661">
            <v>4.7118039477971572E-2</v>
          </cell>
          <cell r="EW661">
            <v>12.536816147697836</v>
          </cell>
          <cell r="EX661">
            <v>4.497031677562692</v>
          </cell>
          <cell r="EY661">
            <v>0.21189131611708764</v>
          </cell>
          <cell r="FA661">
            <v>0</v>
          </cell>
          <cell r="FB661" t="str">
            <v xml:space="preserve"> </v>
          </cell>
          <cell r="FC661" t="str">
            <v xml:space="preserve"> </v>
          </cell>
          <cell r="FZ661">
            <v>0</v>
          </cell>
          <cell r="GB661">
            <v>0</v>
          </cell>
          <cell r="GC661">
            <v>1</v>
          </cell>
          <cell r="GD661">
            <v>0</v>
          </cell>
          <cell r="GE661">
            <v>0</v>
          </cell>
          <cell r="GF661">
            <v>0</v>
          </cell>
        </row>
        <row r="662">
          <cell r="BM662">
            <v>157</v>
          </cell>
          <cell r="BP662">
            <v>300</v>
          </cell>
          <cell r="BR662">
            <v>463</v>
          </cell>
          <cell r="BV662">
            <v>385</v>
          </cell>
          <cell r="CZ662">
            <v>33.409600000000005</v>
          </cell>
          <cell r="DU662">
            <v>5.4824561403508755E-2</v>
          </cell>
          <cell r="EK662">
            <v>0</v>
          </cell>
          <cell r="EQ662">
            <v>418.19480814899367</v>
          </cell>
          <cell r="EV662">
            <v>5.4824561403508755E-2</v>
          </cell>
          <cell r="EW662">
            <v>13.541314443403579</v>
          </cell>
          <cell r="EX662">
            <v>4.152107898968219</v>
          </cell>
          <cell r="EY662">
            <v>0.22763749446097684</v>
          </cell>
          <cell r="FA662">
            <v>0</v>
          </cell>
          <cell r="FB662" t="str">
            <v xml:space="preserve"> </v>
          </cell>
          <cell r="FC662" t="str">
            <v xml:space="preserve"> </v>
          </cell>
          <cell r="FZ662">
            <v>0</v>
          </cell>
          <cell r="GB662">
            <v>0</v>
          </cell>
          <cell r="GC662">
            <v>1</v>
          </cell>
          <cell r="GD662">
            <v>0</v>
          </cell>
          <cell r="GE662">
            <v>0</v>
          </cell>
          <cell r="GF662">
            <v>0</v>
          </cell>
        </row>
        <row r="663">
          <cell r="BM663">
            <v>157</v>
          </cell>
          <cell r="BP663">
            <v>300</v>
          </cell>
          <cell r="BR663">
            <v>463</v>
          </cell>
          <cell r="BV663">
            <v>385</v>
          </cell>
          <cell r="CZ663">
            <v>36.631999999999998</v>
          </cell>
          <cell r="DU663">
            <v>5.0001819902453226E-2</v>
          </cell>
          <cell r="EK663">
            <v>0</v>
          </cell>
          <cell r="EQ663">
            <v>421.25382887113238</v>
          </cell>
          <cell r="EV663">
            <v>5.0001819902453226E-2</v>
          </cell>
          <cell r="EW663">
            <v>12.9212055958823</v>
          </cell>
          <cell r="EX663">
            <v>4.3588154435176518</v>
          </cell>
          <cell r="EY663">
            <v>0.21794870479480141</v>
          </cell>
          <cell r="FA663">
            <v>0</v>
          </cell>
          <cell r="FB663" t="str">
            <v xml:space="preserve"> </v>
          </cell>
          <cell r="FC663" t="str">
            <v xml:space="preserve"> </v>
          </cell>
          <cell r="FZ663">
            <v>0</v>
          </cell>
          <cell r="GB663">
            <v>0</v>
          </cell>
          <cell r="GC663">
            <v>1</v>
          </cell>
          <cell r="GD663">
            <v>0</v>
          </cell>
          <cell r="GE663">
            <v>1</v>
          </cell>
          <cell r="GF663">
            <v>0</v>
          </cell>
        </row>
        <row r="664">
          <cell r="BM664">
            <v>157</v>
          </cell>
          <cell r="BP664">
            <v>300</v>
          </cell>
          <cell r="BR664">
            <v>463</v>
          </cell>
          <cell r="BV664">
            <v>385</v>
          </cell>
          <cell r="CZ664">
            <v>33.531199999999998</v>
          </cell>
          <cell r="DU664">
            <v>5.4625741597875012E-2</v>
          </cell>
          <cell r="EK664">
            <v>0</v>
          </cell>
          <cell r="EQ664">
            <v>418.16103709522372</v>
          </cell>
          <cell r="EV664">
            <v>5.4625741597875012E-2</v>
          </cell>
          <cell r="EW664">
            <v>13.516271814560213</v>
          </cell>
          <cell r="EX664">
            <v>4.1600946659667928</v>
          </cell>
          <cell r="EY664">
            <v>0.2272482562458002</v>
          </cell>
          <cell r="FA664">
            <v>0</v>
          </cell>
          <cell r="FB664" t="str">
            <v xml:space="preserve"> </v>
          </cell>
          <cell r="FC664" t="str">
            <v xml:space="preserve"> </v>
          </cell>
          <cell r="FZ664">
            <v>0</v>
          </cell>
          <cell r="GB664">
            <v>0</v>
          </cell>
          <cell r="GC664">
            <v>1</v>
          </cell>
          <cell r="GD664">
            <v>0</v>
          </cell>
          <cell r="GE664">
            <v>1</v>
          </cell>
          <cell r="GF664">
            <v>0</v>
          </cell>
        </row>
        <row r="665">
          <cell r="BM665">
            <v>157</v>
          </cell>
          <cell r="BP665">
            <v>300</v>
          </cell>
          <cell r="BR665">
            <v>463</v>
          </cell>
          <cell r="BV665">
            <v>385</v>
          </cell>
          <cell r="CZ665">
            <v>35.575600000000001</v>
          </cell>
          <cell r="DU665">
            <v>5.1486599429571574E-2</v>
          </cell>
          <cell r="EK665">
            <v>0</v>
          </cell>
          <cell r="EQ665">
            <v>420.13421406226433</v>
          </cell>
          <cell r="EV665">
            <v>5.1486599429571574E-2</v>
          </cell>
          <cell r="EW665">
            <v>13.115017734104985</v>
          </cell>
          <cell r="EX665">
            <v>4.2921474319181669</v>
          </cell>
          <cell r="EY665">
            <v>0.22098807551983499</v>
          </cell>
          <cell r="FA665">
            <v>0</v>
          </cell>
          <cell r="FB665" t="str">
            <v xml:space="preserve"> </v>
          </cell>
          <cell r="FC665" t="str">
            <v xml:space="preserve"> </v>
          </cell>
          <cell r="FZ665">
            <v>0</v>
          </cell>
          <cell r="GB665">
            <v>0</v>
          </cell>
          <cell r="GC665">
            <v>1</v>
          </cell>
          <cell r="GD665">
            <v>0</v>
          </cell>
          <cell r="GE665">
            <v>1</v>
          </cell>
          <cell r="GF665">
            <v>0</v>
          </cell>
        </row>
        <row r="666">
          <cell r="BM666">
            <v>157</v>
          </cell>
          <cell r="BP666">
            <v>300</v>
          </cell>
          <cell r="BR666">
            <v>463</v>
          </cell>
          <cell r="BV666">
            <v>385</v>
          </cell>
          <cell r="CZ666">
            <v>36.502800000000001</v>
          </cell>
          <cell r="DU666">
            <v>5.0178799069295135E-2</v>
          </cell>
          <cell r="EK666">
            <v>0</v>
          </cell>
          <cell r="EQ666">
            <v>420.90959189294693</v>
          </cell>
          <cell r="EV666">
            <v>5.0178799069295135E-2</v>
          </cell>
          <cell r="EW666">
            <v>12.944448849996723</v>
          </cell>
          <cell r="EX666">
            <v>4.3507166328027171</v>
          </cell>
          <cell r="EY666">
            <v>0.21831373572484786</v>
          </cell>
          <cell r="FA666">
            <v>0</v>
          </cell>
          <cell r="FB666" t="str">
            <v xml:space="preserve"> </v>
          </cell>
          <cell r="FC666" t="str">
            <v xml:space="preserve"> </v>
          </cell>
          <cell r="FZ666">
            <v>0</v>
          </cell>
          <cell r="GB666">
            <v>0</v>
          </cell>
          <cell r="GC666">
            <v>1</v>
          </cell>
          <cell r="GD666">
            <v>0</v>
          </cell>
          <cell r="GE666">
            <v>1</v>
          </cell>
          <cell r="GF666">
            <v>0</v>
          </cell>
        </row>
        <row r="667">
          <cell r="BM667">
            <v>157</v>
          </cell>
          <cell r="BP667">
            <v>300</v>
          </cell>
          <cell r="BR667">
            <v>463</v>
          </cell>
          <cell r="BV667">
            <v>385</v>
          </cell>
          <cell r="CZ667">
            <v>38.425600000000003</v>
          </cell>
          <cell r="DU667">
            <v>4.7667874194981114E-2</v>
          </cell>
          <cell r="EK667">
            <v>0</v>
          </cell>
          <cell r="EQ667">
            <v>422.46638529117445</v>
          </cell>
          <cell r="EV667">
            <v>4.7667874194981114E-2</v>
          </cell>
          <cell r="EW667">
            <v>12.610949351406573</v>
          </cell>
          <cell r="EX667">
            <v>4.4697303656184291</v>
          </cell>
          <cell r="EY667">
            <v>0.21306254475378622</v>
          </cell>
          <cell r="FA667">
            <v>0</v>
          </cell>
          <cell r="FB667" t="str">
            <v xml:space="preserve"> </v>
          </cell>
          <cell r="FC667" t="str">
            <v xml:space="preserve"> </v>
          </cell>
          <cell r="FZ667">
            <v>0</v>
          </cell>
          <cell r="GB667">
            <v>0</v>
          </cell>
          <cell r="GC667">
            <v>1</v>
          </cell>
          <cell r="GD667">
            <v>0</v>
          </cell>
          <cell r="GE667">
            <v>0</v>
          </cell>
          <cell r="GF667">
            <v>0</v>
          </cell>
        </row>
        <row r="668">
          <cell r="BM668">
            <v>157</v>
          </cell>
          <cell r="BP668">
            <v>300</v>
          </cell>
          <cell r="BR668">
            <v>463</v>
          </cell>
          <cell r="BV668">
            <v>385</v>
          </cell>
          <cell r="CZ668">
            <v>33.896000000000001</v>
          </cell>
          <cell r="DU668">
            <v>5.4037841239870966E-2</v>
          </cell>
          <cell r="EK668">
            <v>0</v>
          </cell>
          <cell r="EQ668">
            <v>418.22171240263111</v>
          </cell>
          <cell r="EV668">
            <v>5.4037841239870966E-2</v>
          </cell>
          <cell r="EW668">
            <v>13.441969646227307</v>
          </cell>
          <cell r="EX668">
            <v>4.1839634923357796</v>
          </cell>
          <cell r="EY668">
            <v>0.22609235495225694</v>
          </cell>
          <cell r="FA668">
            <v>0</v>
          </cell>
          <cell r="FB668" t="str">
            <v xml:space="preserve"> </v>
          </cell>
          <cell r="FC668" t="str">
            <v xml:space="preserve"> </v>
          </cell>
          <cell r="FZ668">
            <v>0</v>
          </cell>
          <cell r="GB668">
            <v>0</v>
          </cell>
          <cell r="GC668">
            <v>1</v>
          </cell>
          <cell r="GD668">
            <v>0</v>
          </cell>
          <cell r="GE668">
            <v>1</v>
          </cell>
          <cell r="GF668">
            <v>0</v>
          </cell>
        </row>
        <row r="669">
          <cell r="BM669">
            <v>157</v>
          </cell>
          <cell r="BP669">
            <v>300</v>
          </cell>
          <cell r="BR669">
            <v>463</v>
          </cell>
          <cell r="BV669">
            <v>385</v>
          </cell>
          <cell r="CZ669">
            <v>34.450800000000001</v>
          </cell>
          <cell r="DU669">
            <v>5.3167609073422578E-2</v>
          </cell>
          <cell r="EK669">
            <v>0</v>
          </cell>
          <cell r="EQ669">
            <v>418.71509889915319</v>
          </cell>
          <cell r="EV669">
            <v>5.3167609073422578E-2</v>
          </cell>
          <cell r="EW669">
            <v>13.331281517097743</v>
          </cell>
          <cell r="EX669">
            <v>4.220005218581985</v>
          </cell>
          <cell r="EY669">
            <v>0.22436758774937018</v>
          </cell>
          <cell r="FA669">
            <v>0</v>
          </cell>
          <cell r="FB669" t="str">
            <v xml:space="preserve"> </v>
          </cell>
          <cell r="FC669" t="str">
            <v xml:space="preserve"> </v>
          </cell>
          <cell r="FZ669">
            <v>0</v>
          </cell>
          <cell r="GB669">
            <v>0</v>
          </cell>
          <cell r="GC669">
            <v>1</v>
          </cell>
          <cell r="GD669">
            <v>0</v>
          </cell>
          <cell r="GE669">
            <v>1</v>
          </cell>
          <cell r="GF669">
            <v>0</v>
          </cell>
        </row>
        <row r="670">
          <cell r="BM670">
            <v>157</v>
          </cell>
          <cell r="BP670">
            <v>300</v>
          </cell>
          <cell r="BR670">
            <v>463</v>
          </cell>
          <cell r="BV670">
            <v>385</v>
          </cell>
          <cell r="CZ670">
            <v>31.2056</v>
          </cell>
          <cell r="DU670">
            <v>5.8696729646815528E-2</v>
          </cell>
          <cell r="EK670">
            <v>0</v>
          </cell>
          <cell r="EQ670">
            <v>414.9629710504916</v>
          </cell>
          <cell r="EV670">
            <v>5.8696729646815528E-2</v>
          </cell>
          <cell r="EW670">
            <v>14.020797338570329</v>
          </cell>
          <cell r="EX670">
            <v>4.0045879062861607</v>
          </cell>
          <cell r="EY670">
            <v>0.23505621368218582</v>
          </cell>
          <cell r="FA670">
            <v>0</v>
          </cell>
          <cell r="FB670" t="str">
            <v xml:space="preserve"> </v>
          </cell>
          <cell r="FC670" t="str">
            <v xml:space="preserve"> </v>
          </cell>
          <cell r="FZ670">
            <v>0</v>
          </cell>
          <cell r="GB670">
            <v>0</v>
          </cell>
          <cell r="GC670">
            <v>1</v>
          </cell>
          <cell r="GD670">
            <v>0</v>
          </cell>
          <cell r="GE670">
            <v>1</v>
          </cell>
          <cell r="GF670">
            <v>0</v>
          </cell>
        </row>
        <row r="671">
          <cell r="BM671">
            <v>157</v>
          </cell>
          <cell r="BP671">
            <v>300</v>
          </cell>
          <cell r="BR671">
            <v>463</v>
          </cell>
          <cell r="BV671">
            <v>385</v>
          </cell>
          <cell r="CZ671">
            <v>32.527999999999999</v>
          </cell>
          <cell r="DU671">
            <v>5.6310460731267421E-2</v>
          </cell>
          <cell r="EK671">
            <v>0</v>
          </cell>
          <cell r="EQ671">
            <v>416.46814559174334</v>
          </cell>
          <cell r="EV671">
            <v>5.6310460731267421E-2</v>
          </cell>
          <cell r="EW671">
            <v>13.727135724252953</v>
          </cell>
          <cell r="EX671">
            <v>4.0937378668490636</v>
          </cell>
          <cell r="EY671">
            <v>0.23052026539530665</v>
          </cell>
          <cell r="FA671">
            <v>0</v>
          </cell>
          <cell r="FB671" t="str">
            <v xml:space="preserve"> </v>
          </cell>
          <cell r="FC671" t="str">
            <v xml:space="preserve"> </v>
          </cell>
          <cell r="FZ671">
            <v>0</v>
          </cell>
          <cell r="GB671">
            <v>0</v>
          </cell>
          <cell r="GC671">
            <v>1</v>
          </cell>
          <cell r="GD671">
            <v>1</v>
          </cell>
          <cell r="GE671">
            <v>1</v>
          </cell>
          <cell r="GF671">
            <v>1</v>
          </cell>
        </row>
        <row r="672">
          <cell r="BR672">
            <v>215.89999999999998</v>
          </cell>
          <cell r="BV672">
            <v>324.13793103448273</v>
          </cell>
          <cell r="CZ672">
            <v>33.911724137931031</v>
          </cell>
          <cell r="DU672" t="e">
            <v>#DIV/0!</v>
          </cell>
          <cell r="EK672" t="e">
            <v>#DIV/0!</v>
          </cell>
          <cell r="EQ672">
            <v>189.18781851369516</v>
          </cell>
          <cell r="EV672" t="e">
            <v>#DIV/0!</v>
          </cell>
          <cell r="EW672" t="e">
            <v>#DIV/0!</v>
          </cell>
          <cell r="EX672" t="e">
            <v>#DIV/0!</v>
          </cell>
          <cell r="EY672" t="e">
            <v>#DIV/0!</v>
          </cell>
          <cell r="FA672">
            <v>0</v>
          </cell>
          <cell r="FB672" t="str">
            <v xml:space="preserve"> </v>
          </cell>
          <cell r="FC672" t="str">
            <v xml:space="preserve"> </v>
          </cell>
          <cell r="FZ672">
            <v>0</v>
          </cell>
          <cell r="GB672">
            <v>0</v>
          </cell>
          <cell r="GC672">
            <v>1</v>
          </cell>
          <cell r="GD672">
            <v>1</v>
          </cell>
          <cell r="GE672">
            <v>1</v>
          </cell>
          <cell r="GF672">
            <v>1</v>
          </cell>
        </row>
        <row r="673">
          <cell r="BR673">
            <v>215.89999999999998</v>
          </cell>
          <cell r="BV673">
            <v>324.13793103448273</v>
          </cell>
          <cell r="CZ673">
            <v>29.875862068965517</v>
          </cell>
          <cell r="DU673" t="e">
            <v>#DIV/0!</v>
          </cell>
          <cell r="EK673" t="e">
            <v>#DIV/0!</v>
          </cell>
          <cell r="EQ673">
            <v>186.29862934712966</v>
          </cell>
          <cell r="EV673" t="e">
            <v>#DIV/0!</v>
          </cell>
          <cell r="EW673" t="e">
            <v>#DIV/0!</v>
          </cell>
          <cell r="EX673" t="e">
            <v>#DIV/0!</v>
          </cell>
          <cell r="EY673" t="e">
            <v>#DIV/0!</v>
          </cell>
          <cell r="FA673">
            <v>0</v>
          </cell>
          <cell r="FB673" t="str">
            <v xml:space="preserve"> </v>
          </cell>
          <cell r="FC673" t="str">
            <v xml:space="preserve"> </v>
          </cell>
          <cell r="FZ673">
            <v>0</v>
          </cell>
          <cell r="GB673">
            <v>0</v>
          </cell>
          <cell r="GC673">
            <v>1</v>
          </cell>
          <cell r="GD673">
            <v>1</v>
          </cell>
          <cell r="GE673">
            <v>1</v>
          </cell>
          <cell r="GF673">
            <v>1</v>
          </cell>
        </row>
        <row r="674">
          <cell r="BR674">
            <v>215.89999999999998</v>
          </cell>
          <cell r="BV674">
            <v>324.13793103448273</v>
          </cell>
          <cell r="CZ674">
            <v>74.951724137931038</v>
          </cell>
          <cell r="DU674" t="e">
            <v>#DIV/0!</v>
          </cell>
          <cell r="EK674" t="e">
            <v>#DIV/0!</v>
          </cell>
          <cell r="EQ674">
            <v>199.84764082736493</v>
          </cell>
          <cell r="EV674" t="e">
            <v>#DIV/0!</v>
          </cell>
          <cell r="EW674" t="e">
            <v>#DIV/0!</v>
          </cell>
          <cell r="EX674" t="e">
            <v>#DIV/0!</v>
          </cell>
          <cell r="EY674" t="e">
            <v>#DIV/0!</v>
          </cell>
          <cell r="FA674">
            <v>0</v>
          </cell>
          <cell r="FB674" t="str">
            <v xml:space="preserve"> </v>
          </cell>
          <cell r="FC674" t="str">
            <v xml:space="preserve"> </v>
          </cell>
          <cell r="FZ674">
            <v>0</v>
          </cell>
          <cell r="GB674">
            <v>0</v>
          </cell>
          <cell r="GC674">
            <v>1</v>
          </cell>
          <cell r="GD674">
            <v>1</v>
          </cell>
          <cell r="GE674">
            <v>1</v>
          </cell>
          <cell r="GF674">
            <v>1</v>
          </cell>
        </row>
        <row r="675">
          <cell r="BR675">
            <v>215.89999999999998</v>
          </cell>
          <cell r="BV675">
            <v>324.13793103448273</v>
          </cell>
          <cell r="CZ675">
            <v>74.637241379310339</v>
          </cell>
          <cell r="DU675" t="e">
            <v>#DIV/0!</v>
          </cell>
          <cell r="EK675" t="e">
            <v>#DIV/0!</v>
          </cell>
          <cell r="EQ675">
            <v>199.82044281298687</v>
          </cell>
          <cell r="EV675" t="e">
            <v>#DIV/0!</v>
          </cell>
          <cell r="EW675" t="e">
            <v>#DIV/0!</v>
          </cell>
          <cell r="EX675" t="e">
            <v>#DIV/0!</v>
          </cell>
          <cell r="EY675" t="e">
            <v>#DIV/0!</v>
          </cell>
          <cell r="FA675">
            <v>0</v>
          </cell>
          <cell r="FB675" t="str">
            <v xml:space="preserve"> </v>
          </cell>
          <cell r="FC675" t="str">
            <v xml:space="preserve"> </v>
          </cell>
          <cell r="FZ675">
            <v>0</v>
          </cell>
          <cell r="GB675">
            <v>0</v>
          </cell>
          <cell r="GC675">
            <v>1</v>
          </cell>
          <cell r="GD675">
            <v>1</v>
          </cell>
          <cell r="GE675">
            <v>1</v>
          </cell>
          <cell r="GF675">
            <v>1</v>
          </cell>
        </row>
        <row r="676">
          <cell r="BM676">
            <v>64.515999999999991</v>
          </cell>
          <cell r="BP676">
            <v>82.55</v>
          </cell>
          <cell r="BR676">
            <v>171.45</v>
          </cell>
          <cell r="BV676">
            <v>413.79310344827587</v>
          </cell>
          <cell r="CZ676">
            <v>39.624827586206898</v>
          </cell>
          <cell r="DU676">
            <v>8.0329027697448735E-2</v>
          </cell>
          <cell r="EK676">
            <v>0</v>
          </cell>
          <cell r="EQ676">
            <v>158.21870263820645</v>
          </cell>
          <cell r="EV676">
            <v>8.0329027697448735E-2</v>
          </cell>
          <cell r="EW676">
            <v>16.464652148396119</v>
          </cell>
          <cell r="EX676">
            <v>3.3836075427213754</v>
          </cell>
          <cell r="EY676">
            <v>0.27180190401656185</v>
          </cell>
          <cell r="FA676">
            <v>0</v>
          </cell>
          <cell r="FB676" t="str">
            <v xml:space="preserve"> </v>
          </cell>
          <cell r="FC676" t="str">
            <v xml:space="preserve"> </v>
          </cell>
          <cell r="FZ676">
            <v>0</v>
          </cell>
          <cell r="GB676">
            <v>0</v>
          </cell>
          <cell r="GC676">
            <v>1</v>
          </cell>
          <cell r="GD676">
            <v>1</v>
          </cell>
          <cell r="GE676">
            <v>1</v>
          </cell>
          <cell r="GF676">
            <v>1</v>
          </cell>
        </row>
        <row r="677">
          <cell r="BM677">
            <v>64.515999999999991</v>
          </cell>
          <cell r="BP677">
            <v>82.55</v>
          </cell>
          <cell r="BR677">
            <v>171.45</v>
          </cell>
          <cell r="BV677">
            <v>413.79310344827587</v>
          </cell>
          <cell r="CZ677">
            <v>40.83034482758621</v>
          </cell>
          <cell r="DU677">
            <v>7.7957310576728167E-2</v>
          </cell>
          <cell r="EK677">
            <v>0</v>
          </cell>
          <cell r="EQ677">
            <v>158.51210480908449</v>
          </cell>
          <cell r="EV677">
            <v>7.7957310576728167E-2</v>
          </cell>
          <cell r="EW677">
            <v>16.212963093110091</v>
          </cell>
          <cell r="EX677">
            <v>3.4391181044845345</v>
          </cell>
          <cell r="EY677">
            <v>0.26810439818134951</v>
          </cell>
          <cell r="FA677">
            <v>0</v>
          </cell>
          <cell r="FB677" t="str">
            <v xml:space="preserve"> </v>
          </cell>
          <cell r="FC677" t="str">
            <v xml:space="preserve"> </v>
          </cell>
          <cell r="FZ677">
            <v>0</v>
          </cell>
          <cell r="GB677">
            <v>0</v>
          </cell>
          <cell r="GC677">
            <v>1</v>
          </cell>
          <cell r="GD677">
            <v>1</v>
          </cell>
          <cell r="GE677">
            <v>1</v>
          </cell>
          <cell r="GF677">
            <v>1</v>
          </cell>
        </row>
        <row r="678">
          <cell r="BM678">
            <v>64.515999999999991</v>
          </cell>
          <cell r="BP678">
            <v>82.55</v>
          </cell>
          <cell r="BR678">
            <v>171.45</v>
          </cell>
          <cell r="BV678">
            <v>413.79310344827587</v>
          </cell>
          <cell r="CZ678">
            <v>40.83034482758621</v>
          </cell>
          <cell r="DU678">
            <v>7.7957310576728167E-2</v>
          </cell>
          <cell r="EK678">
            <v>0</v>
          </cell>
          <cell r="EQ678">
            <v>158.51210480908449</v>
          </cell>
          <cell r="EV678">
            <v>7.7957310576728167E-2</v>
          </cell>
          <cell r="EW678">
            <v>16.212963093110091</v>
          </cell>
          <cell r="EX678">
            <v>3.4391181044845345</v>
          </cell>
          <cell r="EY678">
            <v>0.26810439818134951</v>
          </cell>
          <cell r="FA678">
            <v>0</v>
          </cell>
          <cell r="FB678" t="str">
            <v xml:space="preserve"> </v>
          </cell>
          <cell r="FC678" t="str">
            <v xml:space="preserve"> </v>
          </cell>
          <cell r="FZ678">
            <v>0</v>
          </cell>
          <cell r="GB678">
            <v>0</v>
          </cell>
          <cell r="GC678">
            <v>1</v>
          </cell>
          <cell r="GD678">
            <v>1</v>
          </cell>
          <cell r="GE678">
            <v>1</v>
          </cell>
          <cell r="GF678">
            <v>1</v>
          </cell>
        </row>
        <row r="679">
          <cell r="BM679">
            <v>64.515999999999991</v>
          </cell>
          <cell r="BP679">
            <v>82.55</v>
          </cell>
          <cell r="BR679">
            <v>171.45</v>
          </cell>
          <cell r="BV679">
            <v>413.79310344827587</v>
          </cell>
          <cell r="CZ679">
            <v>39.520000000000003</v>
          </cell>
          <cell r="DU679">
            <v>8.0542102041473787E-2</v>
          </cell>
          <cell r="EK679">
            <v>0</v>
          </cell>
          <cell r="EQ679">
            <v>158.19227213654304</v>
          </cell>
          <cell r="EV679">
            <v>8.0542102041473787E-2</v>
          </cell>
          <cell r="EW679">
            <v>16.487096586950642</v>
          </cell>
          <cell r="EX679">
            <v>3.3787374372417629</v>
          </cell>
          <cell r="EY679">
            <v>0.27213061544167372</v>
          </cell>
          <cell r="FA679">
            <v>0</v>
          </cell>
          <cell r="FB679" t="str">
            <v xml:space="preserve"> </v>
          </cell>
          <cell r="FC679" t="str">
            <v xml:space="preserve"> </v>
          </cell>
          <cell r="FZ679">
            <v>0</v>
          </cell>
          <cell r="GB679">
            <v>0</v>
          </cell>
          <cell r="GC679">
            <v>1</v>
          </cell>
          <cell r="GD679">
            <v>1</v>
          </cell>
          <cell r="GE679">
            <v>1</v>
          </cell>
          <cell r="GF679">
            <v>1</v>
          </cell>
        </row>
        <row r="680">
          <cell r="BM680">
            <v>64.515999999999991</v>
          </cell>
          <cell r="BP680">
            <v>82.55</v>
          </cell>
          <cell r="BR680">
            <v>171.45</v>
          </cell>
          <cell r="BV680">
            <v>413.79310344827587</v>
          </cell>
          <cell r="CZ680">
            <v>50.579310344827583</v>
          </cell>
          <cell r="DU680">
            <v>6.293134190598057E-2</v>
          </cell>
          <cell r="EK680">
            <v>0</v>
          </cell>
          <cell r="EQ680">
            <v>160.32440332644163</v>
          </cell>
          <cell r="EV680">
            <v>6.293134190598057E-2</v>
          </cell>
          <cell r="EW680">
            <v>14.528479432893512</v>
          </cell>
          <cell r="EX680">
            <v>3.8587994684090163</v>
          </cell>
          <cell r="EY680">
            <v>0.24283942869306388</v>
          </cell>
          <cell r="FA680">
            <v>0</v>
          </cell>
          <cell r="FB680" t="str">
            <v xml:space="preserve"> </v>
          </cell>
          <cell r="FC680" t="str">
            <v xml:space="preserve"> </v>
          </cell>
          <cell r="FZ680">
            <v>0</v>
          </cell>
          <cell r="GB680">
            <v>0</v>
          </cell>
          <cell r="GC680">
            <v>1</v>
          </cell>
          <cell r="GD680">
            <v>1</v>
          </cell>
          <cell r="GE680">
            <v>1</v>
          </cell>
          <cell r="GF680">
            <v>1</v>
          </cell>
        </row>
        <row r="681">
          <cell r="BM681">
            <v>64.515999999999991</v>
          </cell>
          <cell r="BP681">
            <v>82.55</v>
          </cell>
          <cell r="BR681">
            <v>171.45</v>
          </cell>
          <cell r="BV681">
            <v>413.79310344827587</v>
          </cell>
          <cell r="CZ681">
            <v>51.837241379310342</v>
          </cell>
          <cell r="DU681">
            <v>6.1404191040719161E-2</v>
          </cell>
          <cell r="EK681">
            <v>0</v>
          </cell>
          <cell r="EQ681">
            <v>160.50222118140871</v>
          </cell>
          <cell r="EV681">
            <v>6.1404191040719161E-2</v>
          </cell>
          <cell r="EW681">
            <v>14.347288177747849</v>
          </cell>
          <cell r="EX681">
            <v>3.909671768511644</v>
          </cell>
          <cell r="EY681">
            <v>0.24007023218019533</v>
          </cell>
          <cell r="FA681">
            <v>0</v>
          </cell>
          <cell r="FB681" t="str">
            <v xml:space="preserve"> </v>
          </cell>
          <cell r="FC681" t="str">
            <v xml:space="preserve"> </v>
          </cell>
          <cell r="FZ681">
            <v>0</v>
          </cell>
          <cell r="GB681">
            <v>0</v>
          </cell>
          <cell r="GC681">
            <v>1</v>
          </cell>
          <cell r="GD681">
            <v>1</v>
          </cell>
          <cell r="GE681">
            <v>1</v>
          </cell>
          <cell r="GF681">
            <v>1</v>
          </cell>
        </row>
        <row r="682">
          <cell r="BM682">
            <v>64.515999999999991</v>
          </cell>
          <cell r="BP682">
            <v>82.55</v>
          </cell>
          <cell r="BR682">
            <v>171.45</v>
          </cell>
          <cell r="BV682">
            <v>413.79310344827587</v>
          </cell>
          <cell r="CZ682">
            <v>50.841379310344834</v>
          </cell>
          <cell r="DU682">
            <v>6.2606953545640442E-2</v>
          </cell>
          <cell r="EK682">
            <v>0</v>
          </cell>
          <cell r="EQ682">
            <v>160.36230505340586</v>
          </cell>
          <cell r="EV682">
            <v>6.2606953545640442E-2</v>
          </cell>
          <cell r="EW682">
            <v>14.49016504930281</v>
          </cell>
          <cell r="EX682">
            <v>3.8694530195815231</v>
          </cell>
          <cell r="EY682">
            <v>0.24225466544397856</v>
          </cell>
          <cell r="FA682">
            <v>0</v>
          </cell>
          <cell r="FB682" t="str">
            <v xml:space="preserve"> </v>
          </cell>
          <cell r="FC682" t="str">
            <v xml:space="preserve"> </v>
          </cell>
          <cell r="FZ682">
            <v>0</v>
          </cell>
          <cell r="GB682">
            <v>0</v>
          </cell>
          <cell r="GC682">
            <v>1</v>
          </cell>
          <cell r="GD682">
            <v>1</v>
          </cell>
          <cell r="GE682">
            <v>1</v>
          </cell>
          <cell r="GF682">
            <v>1</v>
          </cell>
        </row>
        <row r="683">
          <cell r="BM683">
            <v>64.515999999999991</v>
          </cell>
          <cell r="BP683">
            <v>82.55</v>
          </cell>
          <cell r="BR683">
            <v>171.45</v>
          </cell>
          <cell r="BV683">
            <v>413.79310344827587</v>
          </cell>
          <cell r="CZ683">
            <v>52.518620689655165</v>
          </cell>
          <cell r="DU683">
            <v>6.0607529879512227E-2</v>
          </cell>
          <cell r="EK683">
            <v>0</v>
          </cell>
          <cell r="EQ683">
            <v>160.59433458119349</v>
          </cell>
          <cell r="EV683">
            <v>6.0607529879512227E-2</v>
          </cell>
          <cell r="EW683">
            <v>14.251931461683368</v>
          </cell>
          <cell r="EX683">
            <v>3.9369531371632518</v>
          </cell>
          <cell r="EY683">
            <v>0.23860900489486117</v>
          </cell>
          <cell r="FA683">
            <v>0</v>
          </cell>
          <cell r="FB683" t="str">
            <v xml:space="preserve"> </v>
          </cell>
          <cell r="FC683" t="str">
            <v xml:space="preserve"> </v>
          </cell>
          <cell r="FZ683">
            <v>0</v>
          </cell>
          <cell r="GB683">
            <v>0</v>
          </cell>
          <cell r="GC683">
            <v>1</v>
          </cell>
          <cell r="GD683">
            <v>1</v>
          </cell>
          <cell r="GE683">
            <v>1</v>
          </cell>
          <cell r="GF683">
            <v>1</v>
          </cell>
        </row>
        <row r="684">
          <cell r="BM684">
            <v>25.13</v>
          </cell>
          <cell r="BP684">
            <v>120</v>
          </cell>
          <cell r="BR684">
            <v>310</v>
          </cell>
          <cell r="BV684">
            <v>255</v>
          </cell>
          <cell r="BZ684">
            <v>360</v>
          </cell>
          <cell r="CZ684">
            <v>44.08</v>
          </cell>
          <cell r="DU684">
            <v>8.0764140955837879E-3</v>
          </cell>
          <cell r="EK684">
            <v>0</v>
          </cell>
          <cell r="EQ684">
            <v>253.83200841047437</v>
          </cell>
          <cell r="EV684">
            <v>8.0764140955837879E-3</v>
          </cell>
          <cell r="EW684">
            <v>5.1560634210932443</v>
          </cell>
          <cell r="EX684">
            <v>11.082297884721079</v>
          </cell>
          <cell r="EY684">
            <v>8.9505226847619718E-2</v>
          </cell>
          <cell r="FA684">
            <v>0</v>
          </cell>
          <cell r="FB684" t="str">
            <v xml:space="preserve"> </v>
          </cell>
          <cell r="FC684" t="str">
            <v xml:space="preserve"> </v>
          </cell>
          <cell r="FZ684">
            <v>0</v>
          </cell>
          <cell r="GB684">
            <v>0</v>
          </cell>
          <cell r="GC684">
            <v>1</v>
          </cell>
          <cell r="GD684">
            <v>1</v>
          </cell>
          <cell r="GE684">
            <v>1</v>
          </cell>
          <cell r="GF684">
            <v>1</v>
          </cell>
        </row>
        <row r="685">
          <cell r="BM685">
            <v>25.13</v>
          </cell>
          <cell r="BP685">
            <v>100</v>
          </cell>
          <cell r="BR685">
            <v>310</v>
          </cell>
          <cell r="BV685">
            <v>255</v>
          </cell>
          <cell r="BZ685">
            <v>360</v>
          </cell>
          <cell r="CZ685">
            <v>47.879999999999995</v>
          </cell>
          <cell r="DU685">
            <v>8.9225146198830436E-3</v>
          </cell>
          <cell r="EK685">
            <v>0</v>
          </cell>
          <cell r="EQ685">
            <v>256.99804995001307</v>
          </cell>
          <cell r="EV685">
            <v>8.9225146198830436E-3</v>
          </cell>
          <cell r="EW685">
            <v>5.420186410015325</v>
          </cell>
          <cell r="EX685">
            <v>10.539261274493658</v>
          </cell>
          <cell r="EY685">
            <v>9.4036712804436859E-2</v>
          </cell>
          <cell r="FA685">
            <v>0</v>
          </cell>
          <cell r="FB685" t="str">
            <v xml:space="preserve"> </v>
          </cell>
          <cell r="FC685" t="str">
            <v xml:space="preserve"> </v>
          </cell>
          <cell r="FZ685">
            <v>0</v>
          </cell>
          <cell r="GB685">
            <v>0</v>
          </cell>
          <cell r="GC685">
            <v>1</v>
          </cell>
          <cell r="GD685">
            <v>1</v>
          </cell>
          <cell r="GE685">
            <v>1</v>
          </cell>
          <cell r="GF685">
            <v>1</v>
          </cell>
        </row>
        <row r="686">
          <cell r="BM686">
            <v>25.13</v>
          </cell>
          <cell r="BP686">
            <v>70</v>
          </cell>
          <cell r="BR686">
            <v>310</v>
          </cell>
          <cell r="BV686">
            <v>255</v>
          </cell>
          <cell r="BZ686">
            <v>360</v>
          </cell>
          <cell r="CZ686">
            <v>46.36</v>
          </cell>
          <cell r="DU686">
            <v>1.3164365832614322E-2</v>
          </cell>
          <cell r="EK686">
            <v>0</v>
          </cell>
          <cell r="EQ686">
            <v>255.80183520118857</v>
          </cell>
          <cell r="EV686">
            <v>1.3164365832614322E-2</v>
          </cell>
          <cell r="EW686">
            <v>6.5884022276101026</v>
          </cell>
          <cell r="EX686">
            <v>8.6580968661530271</v>
          </cell>
          <cell r="EY686">
            <v>0.11397835456025004</v>
          </cell>
          <cell r="FA686">
            <v>0</v>
          </cell>
          <cell r="FB686" t="str">
            <v xml:space="preserve"> </v>
          </cell>
          <cell r="FC686" t="str">
            <v xml:space="preserve"> </v>
          </cell>
          <cell r="FZ686">
            <v>0</v>
          </cell>
          <cell r="GB686">
            <v>0</v>
          </cell>
          <cell r="GC686">
            <v>1</v>
          </cell>
          <cell r="GD686">
            <v>1</v>
          </cell>
          <cell r="GE686">
            <v>1</v>
          </cell>
          <cell r="GF686">
            <v>1</v>
          </cell>
        </row>
        <row r="687">
          <cell r="BM687">
            <v>25.13</v>
          </cell>
          <cell r="BP687">
            <v>120</v>
          </cell>
          <cell r="BR687">
            <v>310</v>
          </cell>
          <cell r="BV687">
            <v>255</v>
          </cell>
          <cell r="BZ687">
            <v>360</v>
          </cell>
          <cell r="CZ687">
            <v>62.319999999999993</v>
          </cell>
          <cell r="DU687">
            <v>5.7125855798031673E-3</v>
          </cell>
          <cell r="EK687">
            <v>0</v>
          </cell>
          <cell r="EQ687">
            <v>255.55382837843177</v>
          </cell>
          <cell r="EV687">
            <v>5.7125855798031673E-3</v>
          </cell>
          <cell r="EW687">
            <v>4.3346431661222349</v>
          </cell>
          <cell r="EX687">
            <v>13.192879979739432</v>
          </cell>
          <cell r="EY687">
            <v>7.536545592833338E-2</v>
          </cell>
          <cell r="FA687">
            <v>0</v>
          </cell>
          <cell r="FB687" t="str">
            <v xml:space="preserve"> </v>
          </cell>
          <cell r="FC687" t="str">
            <v xml:space="preserve"> </v>
          </cell>
          <cell r="FZ687">
            <v>0</v>
          </cell>
          <cell r="GB687">
            <v>0</v>
          </cell>
          <cell r="GC687">
            <v>1</v>
          </cell>
          <cell r="GD687">
            <v>1</v>
          </cell>
          <cell r="GE687">
            <v>1</v>
          </cell>
          <cell r="GF687">
            <v>1</v>
          </cell>
        </row>
        <row r="688">
          <cell r="BM688">
            <v>25.13</v>
          </cell>
          <cell r="BP688">
            <v>90</v>
          </cell>
          <cell r="BR688">
            <v>310</v>
          </cell>
          <cell r="BV688">
            <v>255</v>
          </cell>
          <cell r="BZ688">
            <v>360</v>
          </cell>
          <cell r="CZ688">
            <v>57</v>
          </cell>
          <cell r="DU688">
            <v>8.3276803118908366E-3</v>
          </cell>
          <cell r="EK688">
            <v>0</v>
          </cell>
          <cell r="EQ688">
            <v>252.68678689731323</v>
          </cell>
          <cell r="EV688">
            <v>8.3276803118908366E-3</v>
          </cell>
          <cell r="EW688">
            <v>5.2358751409016842</v>
          </cell>
          <cell r="EX688">
            <v>10.91244513381957</v>
          </cell>
          <cell r="EY688">
            <v>9.0875354495498203E-2</v>
          </cell>
          <cell r="FA688">
            <v>0</v>
          </cell>
          <cell r="FB688" t="str">
            <v xml:space="preserve"> </v>
          </cell>
          <cell r="FC688" t="str">
            <v xml:space="preserve"> </v>
          </cell>
          <cell r="FZ688">
            <v>0</v>
          </cell>
          <cell r="GB688">
            <v>0</v>
          </cell>
          <cell r="GC688">
            <v>1</v>
          </cell>
          <cell r="GD688">
            <v>1</v>
          </cell>
          <cell r="GE688">
            <v>1</v>
          </cell>
          <cell r="GF688">
            <v>1</v>
          </cell>
        </row>
        <row r="689">
          <cell r="BM689">
            <v>25.13</v>
          </cell>
          <cell r="BP689">
            <v>60</v>
          </cell>
          <cell r="BR689">
            <v>310</v>
          </cell>
          <cell r="BV689">
            <v>255</v>
          </cell>
          <cell r="BZ689">
            <v>360</v>
          </cell>
          <cell r="CZ689">
            <v>62.319999999999993</v>
          </cell>
          <cell r="DU689">
            <v>1.1425171159606335E-2</v>
          </cell>
          <cell r="EK689">
            <v>0</v>
          </cell>
          <cell r="EQ689">
            <v>255.55382837843177</v>
          </cell>
          <cell r="EV689">
            <v>1.1425171159606335E-2</v>
          </cell>
          <cell r="EW689">
            <v>6.1359873793816053</v>
          </cell>
          <cell r="EX689">
            <v>9.3019374906446757</v>
          </cell>
          <cell r="EY689">
            <v>0.10627622794657447</v>
          </cell>
          <cell r="FA689">
            <v>0</v>
          </cell>
          <cell r="FB689" t="str">
            <v xml:space="preserve"> </v>
          </cell>
          <cell r="FC689" t="str">
            <v xml:space="preserve"> </v>
          </cell>
          <cell r="FZ689">
            <v>0</v>
          </cell>
          <cell r="GB689">
            <v>0</v>
          </cell>
          <cell r="GC689">
            <v>1</v>
          </cell>
          <cell r="GD689">
            <v>1</v>
          </cell>
          <cell r="GE689">
            <v>1</v>
          </cell>
          <cell r="GF689">
            <v>1</v>
          </cell>
        </row>
        <row r="690">
          <cell r="BM690">
            <v>25.13</v>
          </cell>
          <cell r="BP690">
            <v>120</v>
          </cell>
          <cell r="BR690">
            <v>310</v>
          </cell>
          <cell r="BV690">
            <v>255</v>
          </cell>
          <cell r="BZ690">
            <v>360</v>
          </cell>
          <cell r="CZ690">
            <v>57</v>
          </cell>
          <cell r="DU690">
            <v>6.2457602339181283E-3</v>
          </cell>
          <cell r="EK690">
            <v>0</v>
          </cell>
          <cell r="EQ690">
            <v>274.47846889952154</v>
          </cell>
          <cell r="EV690">
            <v>6.2457602339181283E-3</v>
          </cell>
          <cell r="EW690">
            <v>4.5328193234214522</v>
          </cell>
          <cell r="EX690">
            <v>12.613826212990475</v>
          </cell>
          <cell r="EY690">
            <v>7.8782934158650009E-2</v>
          </cell>
          <cell r="FA690">
            <v>0</v>
          </cell>
          <cell r="FB690" t="str">
            <v xml:space="preserve"> </v>
          </cell>
          <cell r="FC690" t="str">
            <v xml:space="preserve"> </v>
          </cell>
          <cell r="FZ690">
            <v>0</v>
          </cell>
          <cell r="GB690">
            <v>0</v>
          </cell>
          <cell r="GC690">
            <v>1</v>
          </cell>
          <cell r="GD690">
            <v>1</v>
          </cell>
          <cell r="GE690">
            <v>1</v>
          </cell>
          <cell r="GF690">
            <v>1</v>
          </cell>
        </row>
        <row r="691">
          <cell r="BM691">
            <v>25.13</v>
          </cell>
          <cell r="BP691">
            <v>100</v>
          </cell>
          <cell r="BR691">
            <v>310</v>
          </cell>
          <cell r="BV691">
            <v>255</v>
          </cell>
          <cell r="BZ691">
            <v>360</v>
          </cell>
          <cell r="CZ691">
            <v>57</v>
          </cell>
          <cell r="DU691">
            <v>7.4949122807017555E-3</v>
          </cell>
          <cell r="EK691">
            <v>0</v>
          </cell>
          <cell r="EQ691">
            <v>274.47846889952154</v>
          </cell>
          <cell r="EV691">
            <v>7.4949122807017555E-3</v>
          </cell>
          <cell r="EW691">
            <v>4.9664939000062418</v>
          </cell>
          <cell r="EX691">
            <v>11.507555913815505</v>
          </cell>
          <cell r="EY691">
            <v>8.6248122139317943E-2</v>
          </cell>
          <cell r="FA691">
            <v>0</v>
          </cell>
          <cell r="FB691" t="str">
            <v xml:space="preserve"> </v>
          </cell>
          <cell r="FC691" t="str">
            <v xml:space="preserve"> </v>
          </cell>
          <cell r="FZ691">
            <v>0</v>
          </cell>
          <cell r="GB691">
            <v>0</v>
          </cell>
          <cell r="GC691">
            <v>1</v>
          </cell>
          <cell r="GD691">
            <v>1</v>
          </cell>
          <cell r="GE691">
            <v>1</v>
          </cell>
          <cell r="GF691">
            <v>1</v>
          </cell>
        </row>
        <row r="692">
          <cell r="BM692">
            <v>25.13</v>
          </cell>
          <cell r="BP692">
            <v>70</v>
          </cell>
          <cell r="BR692">
            <v>310</v>
          </cell>
          <cell r="BV692">
            <v>255</v>
          </cell>
          <cell r="BZ692">
            <v>360</v>
          </cell>
          <cell r="CZ692">
            <v>57</v>
          </cell>
          <cell r="DU692">
            <v>1.0707017543859648E-2</v>
          </cell>
          <cell r="EK692">
            <v>0</v>
          </cell>
          <cell r="EQ692">
            <v>274.47846889952154</v>
          </cell>
          <cell r="EV692">
            <v>1.0707017543859648E-2</v>
          </cell>
          <cell r="EW692">
            <v>5.9392957256057306</v>
          </cell>
          <cell r="EX692">
            <v>9.6123197084099754</v>
          </cell>
          <cell r="EY692">
            <v>0.10291927575513346</v>
          </cell>
          <cell r="FA692">
            <v>0</v>
          </cell>
          <cell r="FB692" t="str">
            <v xml:space="preserve"> </v>
          </cell>
          <cell r="FC692" t="str">
            <v xml:space="preserve"> </v>
          </cell>
          <cell r="FZ692">
            <v>0</v>
          </cell>
          <cell r="GB692">
            <v>0</v>
          </cell>
          <cell r="GC692">
            <v>1</v>
          </cell>
          <cell r="GD692">
            <v>1</v>
          </cell>
          <cell r="GE692">
            <v>1</v>
          </cell>
          <cell r="GF692">
            <v>1</v>
          </cell>
        </row>
        <row r="693">
          <cell r="BM693">
            <v>25.13</v>
          </cell>
          <cell r="BP693">
            <v>120</v>
          </cell>
          <cell r="BR693">
            <v>310</v>
          </cell>
          <cell r="BV693">
            <v>255</v>
          </cell>
          <cell r="BZ693">
            <v>360</v>
          </cell>
          <cell r="CZ693">
            <v>55.48</v>
          </cell>
          <cell r="DU693">
            <v>6.4168769526556126E-3</v>
          </cell>
          <cell r="EK693">
            <v>0</v>
          </cell>
          <cell r="EQ693">
            <v>269.50063633732577</v>
          </cell>
          <cell r="EV693">
            <v>6.4168769526556126E-3</v>
          </cell>
          <cell r="EW693">
            <v>4.594624815451561</v>
          </cell>
          <cell r="EX693">
            <v>12.443433961411776</v>
          </cell>
          <cell r="EY693">
            <v>7.9847984598875349E-2</v>
          </cell>
          <cell r="FA693">
            <v>0</v>
          </cell>
          <cell r="FB693" t="str">
            <v xml:space="preserve"> </v>
          </cell>
          <cell r="FC693" t="str">
            <v xml:space="preserve"> </v>
          </cell>
          <cell r="FZ693">
            <v>0</v>
          </cell>
          <cell r="GB693">
            <v>0</v>
          </cell>
          <cell r="GC693">
            <v>1</v>
          </cell>
          <cell r="GD693">
            <v>1</v>
          </cell>
          <cell r="GE693">
            <v>1</v>
          </cell>
          <cell r="GF693">
            <v>1</v>
          </cell>
        </row>
        <row r="694">
          <cell r="BM694">
            <v>25.13</v>
          </cell>
          <cell r="BP694">
            <v>80</v>
          </cell>
          <cell r="BR694">
            <v>310</v>
          </cell>
          <cell r="BV694">
            <v>255</v>
          </cell>
          <cell r="BZ694">
            <v>360</v>
          </cell>
          <cell r="CZ694">
            <v>55.48</v>
          </cell>
          <cell r="DU694">
            <v>9.6253154289834171E-3</v>
          </cell>
          <cell r="EK694">
            <v>0</v>
          </cell>
          <cell r="EQ694">
            <v>269.50063633732577</v>
          </cell>
          <cell r="EV694">
            <v>9.6253154289834171E-3</v>
          </cell>
          <cell r="EW694">
            <v>5.6302709233455914</v>
          </cell>
          <cell r="EX694">
            <v>10.143603855039956</v>
          </cell>
          <cell r="EY694">
            <v>9.7635386691411752E-2</v>
          </cell>
          <cell r="FA694">
            <v>0</v>
          </cell>
          <cell r="FB694" t="str">
            <v xml:space="preserve"> </v>
          </cell>
          <cell r="FC694" t="str">
            <v xml:space="preserve"> </v>
          </cell>
          <cell r="FZ694">
            <v>0</v>
          </cell>
          <cell r="GB694">
            <v>0</v>
          </cell>
          <cell r="GC694">
            <v>1</v>
          </cell>
          <cell r="GD694">
            <v>1</v>
          </cell>
          <cell r="GE694">
            <v>1</v>
          </cell>
          <cell r="GF694">
            <v>1</v>
          </cell>
        </row>
        <row r="695">
          <cell r="BM695">
            <v>25.13</v>
          </cell>
          <cell r="BP695">
            <v>60</v>
          </cell>
          <cell r="BR695">
            <v>310</v>
          </cell>
          <cell r="BV695">
            <v>255</v>
          </cell>
          <cell r="BZ695">
            <v>360</v>
          </cell>
          <cell r="CZ695">
            <v>55.48</v>
          </cell>
          <cell r="DU695">
            <v>1.2833753905311225E-2</v>
          </cell>
          <cell r="EK695">
            <v>0</v>
          </cell>
          <cell r="EQ695">
            <v>269.50063633732577</v>
          </cell>
          <cell r="EV695">
            <v>1.2833753905311225E-2</v>
          </cell>
          <cell r="EW695">
            <v>6.5047832019329412</v>
          </cell>
          <cell r="EX695">
            <v>8.7703776643861886</v>
          </cell>
          <cell r="EY695">
            <v>0.11255686860137058</v>
          </cell>
          <cell r="FA695">
            <v>0</v>
          </cell>
          <cell r="FB695" t="str">
            <v xml:space="preserve"> </v>
          </cell>
          <cell r="FC695" t="str">
            <v xml:space="preserve"> </v>
          </cell>
          <cell r="FZ695">
            <v>0</v>
          </cell>
          <cell r="GB695">
            <v>0</v>
          </cell>
          <cell r="GC695">
            <v>1</v>
          </cell>
          <cell r="GD695">
            <v>1</v>
          </cell>
          <cell r="GE695">
            <v>1</v>
          </cell>
          <cell r="GF695">
            <v>1</v>
          </cell>
        </row>
        <row r="696">
          <cell r="BM696">
            <v>25.13</v>
          </cell>
          <cell r="BP696">
            <v>120</v>
          </cell>
          <cell r="BR696">
            <v>325</v>
          </cell>
          <cell r="BV696">
            <v>255</v>
          </cell>
          <cell r="BZ696">
            <v>360</v>
          </cell>
          <cell r="CZ696">
            <v>53.2</v>
          </cell>
          <cell r="DU696">
            <v>6.691885964912281E-3</v>
          </cell>
          <cell r="EK696">
            <v>0</v>
          </cell>
          <cell r="EQ696">
            <v>297.64533950680516</v>
          </cell>
          <cell r="EV696">
            <v>6.691885964912281E-3</v>
          </cell>
          <cell r="EW696">
            <v>4.6922642935722552</v>
          </cell>
          <cell r="EX696">
            <v>12.183378196655944</v>
          </cell>
          <cell r="EY696">
            <v>8.1529777559420216E-2</v>
          </cell>
          <cell r="FA696">
            <v>0</v>
          </cell>
          <cell r="FB696" t="str">
            <v xml:space="preserve"> </v>
          </cell>
          <cell r="FC696" t="str">
            <v xml:space="preserve"> </v>
          </cell>
          <cell r="FZ696">
            <v>0</v>
          </cell>
          <cell r="GB696">
            <v>0</v>
          </cell>
          <cell r="GC696">
            <v>1</v>
          </cell>
          <cell r="GD696">
            <v>1</v>
          </cell>
          <cell r="GE696">
            <v>1</v>
          </cell>
          <cell r="GF696">
            <v>1</v>
          </cell>
        </row>
        <row r="697">
          <cell r="BM697">
            <v>63</v>
          </cell>
          <cell r="BP697">
            <v>89</v>
          </cell>
          <cell r="BR697">
            <v>178</v>
          </cell>
          <cell r="BV697">
            <v>413</v>
          </cell>
          <cell r="CZ697">
            <v>25.687999999999995</v>
          </cell>
          <cell r="DU697">
            <v>0.11157583101545152</v>
          </cell>
          <cell r="EK697">
            <v>0</v>
          </cell>
          <cell r="EQ697">
            <v>159.69782053289654</v>
          </cell>
          <cell r="EV697">
            <v>0.11157583101545152</v>
          </cell>
          <cell r="EW697">
            <v>19.513544444778958</v>
          </cell>
          <cell r="EX697">
            <v>2.8217927763115735</v>
          </cell>
          <cell r="EY697">
            <v>0.3148438739703619</v>
          </cell>
          <cell r="FA697">
            <v>0</v>
          </cell>
          <cell r="FB697" t="str">
            <v xml:space="preserve"> </v>
          </cell>
          <cell r="FC697" t="str">
            <v xml:space="preserve"> </v>
          </cell>
          <cell r="FZ697">
            <v>0</v>
          </cell>
          <cell r="GB697">
            <v>0</v>
          </cell>
          <cell r="GC697">
            <v>1</v>
          </cell>
          <cell r="GD697">
            <v>1</v>
          </cell>
          <cell r="GE697">
            <v>1</v>
          </cell>
          <cell r="GF697">
            <v>1</v>
          </cell>
        </row>
        <row r="698">
          <cell r="BM698">
            <v>63</v>
          </cell>
          <cell r="BP698">
            <v>89</v>
          </cell>
          <cell r="BR698">
            <v>178</v>
          </cell>
          <cell r="BV698">
            <v>413</v>
          </cell>
          <cell r="CZ698">
            <v>25.687999999999995</v>
          </cell>
          <cell r="DU698">
            <v>0.11157583101545152</v>
          </cell>
          <cell r="EK698">
            <v>0</v>
          </cell>
          <cell r="EQ698">
            <v>159.69782053289654</v>
          </cell>
          <cell r="EV698">
            <v>0.11157583101545152</v>
          </cell>
          <cell r="EW698">
            <v>19.513544444778958</v>
          </cell>
          <cell r="EX698">
            <v>2.8217927763115735</v>
          </cell>
          <cell r="EY698">
            <v>0.3148438739703619</v>
          </cell>
          <cell r="FA698">
            <v>0</v>
          </cell>
          <cell r="FB698" t="str">
            <v xml:space="preserve"> </v>
          </cell>
          <cell r="FC698" t="str">
            <v xml:space="preserve"> </v>
          </cell>
          <cell r="FZ698">
            <v>0</v>
          </cell>
          <cell r="GB698">
            <v>0</v>
          </cell>
          <cell r="GC698">
            <v>1</v>
          </cell>
          <cell r="GD698">
            <v>1</v>
          </cell>
          <cell r="GE698">
            <v>1</v>
          </cell>
          <cell r="GF698">
            <v>1</v>
          </cell>
        </row>
        <row r="699">
          <cell r="BM699">
            <v>63</v>
          </cell>
          <cell r="BP699">
            <v>89</v>
          </cell>
          <cell r="BR699">
            <v>178</v>
          </cell>
          <cell r="BV699">
            <v>413</v>
          </cell>
          <cell r="CZ699">
            <v>35.643999999999998</v>
          </cell>
          <cell r="DU699">
            <v>8.0410726829898943E-2</v>
          </cell>
          <cell r="EK699">
            <v>0</v>
          </cell>
          <cell r="EQ699">
            <v>164.01094460434638</v>
          </cell>
          <cell r="EV699">
            <v>8.0410726829898943E-2</v>
          </cell>
          <cell r="EW699">
            <v>16.473261230470644</v>
          </cell>
          <cell r="EX699">
            <v>3.3817379760158888</v>
          </cell>
          <cell r="EY699">
            <v>0.27192800859970895</v>
          </cell>
          <cell r="FA699">
            <v>0</v>
          </cell>
          <cell r="FB699" t="str">
            <v xml:space="preserve"> </v>
          </cell>
          <cell r="FC699" t="str">
            <v xml:space="preserve"> </v>
          </cell>
          <cell r="FZ699">
            <v>0</v>
          </cell>
          <cell r="GB699">
            <v>0</v>
          </cell>
          <cell r="GC699">
            <v>1</v>
          </cell>
          <cell r="GD699">
            <v>1</v>
          </cell>
          <cell r="GE699">
            <v>1</v>
          </cell>
          <cell r="GF699">
            <v>1</v>
          </cell>
        </row>
        <row r="700">
          <cell r="BM700">
            <v>63</v>
          </cell>
          <cell r="BP700">
            <v>89</v>
          </cell>
          <cell r="BR700">
            <v>178</v>
          </cell>
          <cell r="BV700">
            <v>413</v>
          </cell>
          <cell r="CZ700">
            <v>37.24</v>
          </cell>
          <cell r="DU700">
            <v>7.6964552822903265E-2</v>
          </cell>
          <cell r="EK700">
            <v>0</v>
          </cell>
          <cell r="EQ700">
            <v>164.47917989355591</v>
          </cell>
          <cell r="EV700">
            <v>7.6964552822903265E-2</v>
          </cell>
          <cell r="EW700">
            <v>16.106572237159551</v>
          </cell>
          <cell r="EX700">
            <v>3.4630902895514724</v>
          </cell>
          <cell r="EY700">
            <v>0.26653519552066768</v>
          </cell>
          <cell r="FA700">
            <v>0</v>
          </cell>
          <cell r="FB700" t="str">
            <v xml:space="preserve"> </v>
          </cell>
          <cell r="FC700" t="str">
            <v xml:space="preserve"> </v>
          </cell>
          <cell r="FZ700">
            <v>0</v>
          </cell>
          <cell r="GB700">
            <v>0</v>
          </cell>
          <cell r="GC700">
            <v>1</v>
          </cell>
          <cell r="GD700">
            <v>1</v>
          </cell>
          <cell r="GE700">
            <v>1</v>
          </cell>
          <cell r="GF700">
            <v>1</v>
          </cell>
        </row>
        <row r="701">
          <cell r="BM701">
            <v>63</v>
          </cell>
          <cell r="BP701">
            <v>89</v>
          </cell>
          <cell r="BR701">
            <v>178</v>
          </cell>
          <cell r="BV701">
            <v>413</v>
          </cell>
          <cell r="CZ701">
            <v>25.687999999999995</v>
          </cell>
          <cell r="DU701">
            <v>0.11157583101545152</v>
          </cell>
          <cell r="EK701">
            <v>0</v>
          </cell>
          <cell r="EQ701">
            <v>159.69782053289654</v>
          </cell>
          <cell r="EV701">
            <v>0.11157583101545152</v>
          </cell>
          <cell r="EW701">
            <v>19.513544444778958</v>
          </cell>
          <cell r="EX701">
            <v>2.8217927763115735</v>
          </cell>
          <cell r="EY701">
            <v>0.3148438739703619</v>
          </cell>
          <cell r="FA701">
            <v>0</v>
          </cell>
          <cell r="FB701" t="str">
            <v xml:space="preserve"> </v>
          </cell>
          <cell r="FC701" t="str">
            <v xml:space="preserve"> </v>
          </cell>
          <cell r="FZ701">
            <v>0</v>
          </cell>
          <cell r="GB701">
            <v>0</v>
          </cell>
          <cell r="GC701">
            <v>1</v>
          </cell>
          <cell r="GD701">
            <v>1</v>
          </cell>
          <cell r="GE701">
            <v>1</v>
          </cell>
          <cell r="GF701">
            <v>1</v>
          </cell>
        </row>
        <row r="702">
          <cell r="BM702">
            <v>63</v>
          </cell>
          <cell r="BP702">
            <v>89</v>
          </cell>
          <cell r="BR702">
            <v>178</v>
          </cell>
          <cell r="BV702">
            <v>413</v>
          </cell>
          <cell r="CZ702">
            <v>24.091999999999999</v>
          </cell>
          <cell r="DU702">
            <v>0.11896728985243725</v>
          </cell>
          <cell r="EK702">
            <v>0</v>
          </cell>
          <cell r="EQ702">
            <v>158.66242804693124</v>
          </cell>
          <cell r="EV702">
            <v>0.11896728985243725</v>
          </cell>
          <cell r="EW702">
            <v>20.176689662383247</v>
          </cell>
          <cell r="EX702">
            <v>2.7213364101643798</v>
          </cell>
          <cell r="EY702">
            <v>0.32375001749401683</v>
          </cell>
          <cell r="FA702">
            <v>0</v>
          </cell>
          <cell r="FB702" t="str">
            <v xml:space="preserve"> </v>
          </cell>
          <cell r="FC702" t="str">
            <v xml:space="preserve"> </v>
          </cell>
          <cell r="FZ702">
            <v>0</v>
          </cell>
          <cell r="GB702">
            <v>0</v>
          </cell>
          <cell r="GC702">
            <v>1</v>
          </cell>
          <cell r="GD702">
            <v>1</v>
          </cell>
          <cell r="GE702">
            <v>1</v>
          </cell>
          <cell r="GF702">
            <v>1</v>
          </cell>
        </row>
        <row r="703">
          <cell r="BM703">
            <v>63</v>
          </cell>
          <cell r="BP703">
            <v>89</v>
          </cell>
          <cell r="BR703">
            <v>178</v>
          </cell>
          <cell r="BV703">
            <v>413</v>
          </cell>
          <cell r="CZ703">
            <v>32.527999999999999</v>
          </cell>
          <cell r="DU703">
            <v>8.811362355893132E-2</v>
          </cell>
          <cell r="EK703">
            <v>0</v>
          </cell>
          <cell r="EQ703">
            <v>162.95608676644773</v>
          </cell>
          <cell r="EV703">
            <v>8.811362355893132E-2</v>
          </cell>
          <cell r="EW703">
            <v>17.267868085771784</v>
          </cell>
          <cell r="EX703">
            <v>3.2169834974895664</v>
          </cell>
          <cell r="EY703">
            <v>0.28346007289308994</v>
          </cell>
          <cell r="FA703">
            <v>0</v>
          </cell>
          <cell r="FB703" t="str">
            <v xml:space="preserve"> </v>
          </cell>
          <cell r="FC703" t="str">
            <v xml:space="preserve"> </v>
          </cell>
          <cell r="FZ703">
            <v>0</v>
          </cell>
          <cell r="GB703">
            <v>0</v>
          </cell>
          <cell r="GC703">
            <v>1</v>
          </cell>
          <cell r="GD703">
            <v>1</v>
          </cell>
          <cell r="GE703">
            <v>1</v>
          </cell>
          <cell r="GF703">
            <v>1</v>
          </cell>
        </row>
        <row r="704">
          <cell r="BM704">
            <v>63</v>
          </cell>
          <cell r="BP704">
            <v>89</v>
          </cell>
          <cell r="BR704">
            <v>178</v>
          </cell>
          <cell r="BV704">
            <v>413</v>
          </cell>
          <cell r="CZ704">
            <v>32.527999999999999</v>
          </cell>
          <cell r="DU704">
            <v>8.811362355893132E-2</v>
          </cell>
          <cell r="EK704">
            <v>0</v>
          </cell>
          <cell r="EQ704">
            <v>162.95608676644773</v>
          </cell>
          <cell r="EV704">
            <v>8.811362355893132E-2</v>
          </cell>
          <cell r="EW704">
            <v>17.267868085771784</v>
          </cell>
          <cell r="EX704">
            <v>3.2169834974895664</v>
          </cell>
          <cell r="EY704">
            <v>0.28346007289308994</v>
          </cell>
          <cell r="FA704">
            <v>0</v>
          </cell>
          <cell r="FB704" t="str">
            <v xml:space="preserve"> </v>
          </cell>
          <cell r="FC704" t="str">
            <v xml:space="preserve"> </v>
          </cell>
          <cell r="FZ704">
            <v>0</v>
          </cell>
          <cell r="GB704">
            <v>0</v>
          </cell>
          <cell r="GC704">
            <v>1</v>
          </cell>
          <cell r="GD704">
            <v>1</v>
          </cell>
          <cell r="GE704">
            <v>1</v>
          </cell>
          <cell r="GF704">
            <v>1</v>
          </cell>
        </row>
        <row r="705">
          <cell r="BM705">
            <v>63</v>
          </cell>
          <cell r="BP705">
            <v>89</v>
          </cell>
          <cell r="BR705">
            <v>178</v>
          </cell>
          <cell r="BV705">
            <v>413</v>
          </cell>
          <cell r="CZ705">
            <v>62.927999999999997</v>
          </cell>
          <cell r="DU705">
            <v>4.5546655656065943E-2</v>
          </cell>
          <cell r="EK705">
            <v>0</v>
          </cell>
          <cell r="EQ705">
            <v>168.499035192186</v>
          </cell>
          <cell r="EV705">
            <v>4.5546655656065943E-2</v>
          </cell>
          <cell r="EW705">
            <v>12.322650712861574</v>
          </cell>
          <cell r="EX705">
            <v>4.5777187360214979</v>
          </cell>
          <cell r="EY705">
            <v>0.20849977895989261</v>
          </cell>
          <cell r="FA705">
            <v>0</v>
          </cell>
          <cell r="FB705" t="str">
            <v xml:space="preserve"> </v>
          </cell>
          <cell r="FC705" t="str">
            <v xml:space="preserve"> </v>
          </cell>
          <cell r="FZ705">
            <v>0</v>
          </cell>
          <cell r="GB705">
            <v>0</v>
          </cell>
          <cell r="GC705">
            <v>1</v>
          </cell>
          <cell r="GD705">
            <v>1</v>
          </cell>
          <cell r="GE705">
            <v>1</v>
          </cell>
          <cell r="GF705">
            <v>1</v>
          </cell>
        </row>
        <row r="706">
          <cell r="BM706">
            <v>63</v>
          </cell>
          <cell r="BP706">
            <v>89</v>
          </cell>
          <cell r="BR706">
            <v>178</v>
          </cell>
          <cell r="BV706">
            <v>413</v>
          </cell>
          <cell r="CZ706">
            <v>70.756</v>
          </cell>
          <cell r="DU706">
            <v>4.0507659380475403E-2</v>
          </cell>
          <cell r="EK706">
            <v>0</v>
          </cell>
          <cell r="EQ706">
            <v>169.03837588093333</v>
          </cell>
          <cell r="EV706">
            <v>4.0507659380475403E-2</v>
          </cell>
          <cell r="EW706">
            <v>11.610951132069715</v>
          </cell>
          <cell r="EX706">
            <v>4.8668972941592941</v>
          </cell>
          <cell r="EY706">
            <v>0.19714661783156209</v>
          </cell>
          <cell r="FA706">
            <v>0</v>
          </cell>
          <cell r="FB706" t="str">
            <v xml:space="preserve"> </v>
          </cell>
          <cell r="FC706" t="str">
            <v xml:space="preserve"> </v>
          </cell>
          <cell r="FZ706">
            <v>0</v>
          </cell>
          <cell r="GB706">
            <v>0</v>
          </cell>
          <cell r="GC706">
            <v>1</v>
          </cell>
          <cell r="GD706">
            <v>1</v>
          </cell>
          <cell r="GE706">
            <v>1</v>
          </cell>
          <cell r="GF706">
            <v>1</v>
          </cell>
        </row>
        <row r="707">
          <cell r="BM707">
            <v>63</v>
          </cell>
          <cell r="BP707">
            <v>89</v>
          </cell>
          <cell r="BR707">
            <v>178</v>
          </cell>
          <cell r="BV707">
            <v>413</v>
          </cell>
          <cell r="CZ707">
            <v>57.684000000000005</v>
          </cell>
          <cell r="DU707">
            <v>4.9687260715708302E-2</v>
          </cell>
          <cell r="EK707">
            <v>0</v>
          </cell>
          <cell r="EQ707">
            <v>168.0172248072534</v>
          </cell>
          <cell r="EV707">
            <v>4.9687260715708302E-2</v>
          </cell>
          <cell r="EW707">
            <v>12.879797105152257</v>
          </cell>
          <cell r="EX707">
            <v>4.3733148858279716</v>
          </cell>
          <cell r="EY707">
            <v>0.2172980369240225</v>
          </cell>
          <cell r="FA707">
            <v>0</v>
          </cell>
          <cell r="FB707" t="str">
            <v xml:space="preserve"> </v>
          </cell>
          <cell r="FC707" t="str">
            <v xml:space="preserve"> </v>
          </cell>
          <cell r="FZ707">
            <v>0</v>
          </cell>
          <cell r="GB707">
            <v>0</v>
          </cell>
          <cell r="GC707">
            <v>1</v>
          </cell>
          <cell r="GD707">
            <v>1</v>
          </cell>
          <cell r="GE707">
            <v>1</v>
          </cell>
          <cell r="GF707">
            <v>1</v>
          </cell>
        </row>
        <row r="708">
          <cell r="BM708">
            <v>63</v>
          </cell>
          <cell r="BP708">
            <v>89</v>
          </cell>
          <cell r="BR708">
            <v>178</v>
          </cell>
          <cell r="BV708">
            <v>413</v>
          </cell>
          <cell r="CZ708">
            <v>61.864000000000004</v>
          </cell>
          <cell r="DU708">
            <v>4.6330013370052339E-2</v>
          </cell>
          <cell r="EK708">
            <v>0</v>
          </cell>
          <cell r="EQ708">
            <v>168.4100682828014</v>
          </cell>
          <cell r="EV708">
            <v>4.6330013370052339E-2</v>
          </cell>
          <cell r="EW708">
            <v>12.429847247021684</v>
          </cell>
          <cell r="EX708">
            <v>4.5369902375933329</v>
          </cell>
          <cell r="EY708">
            <v>0.21019881836749604</v>
          </cell>
          <cell r="FA708">
            <v>0</v>
          </cell>
          <cell r="FB708" t="str">
            <v xml:space="preserve"> </v>
          </cell>
          <cell r="FC708" t="str">
            <v xml:space="preserve"> </v>
          </cell>
          <cell r="FZ708">
            <v>0</v>
          </cell>
          <cell r="GB708">
            <v>0</v>
          </cell>
          <cell r="GC708">
            <v>1</v>
          </cell>
          <cell r="GD708">
            <v>1</v>
          </cell>
          <cell r="GE708">
            <v>1</v>
          </cell>
          <cell r="GF708">
            <v>1</v>
          </cell>
        </row>
        <row r="709">
          <cell r="BM709">
            <v>63</v>
          </cell>
          <cell r="BP709">
            <v>89</v>
          </cell>
          <cell r="BR709">
            <v>178</v>
          </cell>
          <cell r="BV709">
            <v>413</v>
          </cell>
          <cell r="CZ709">
            <v>57.684000000000005</v>
          </cell>
          <cell r="DU709">
            <v>4.9687260715708302E-2</v>
          </cell>
          <cell r="EK709">
            <v>0</v>
          </cell>
          <cell r="EQ709">
            <v>168.0172248072534</v>
          </cell>
          <cell r="EV709">
            <v>4.9687260715708302E-2</v>
          </cell>
          <cell r="EW709">
            <v>12.879797105152257</v>
          </cell>
          <cell r="EX709">
            <v>4.3733148858279716</v>
          </cell>
          <cell r="EY709">
            <v>0.2172980369240225</v>
          </cell>
          <cell r="FA709">
            <v>0</v>
          </cell>
          <cell r="FB709" t="str">
            <v xml:space="preserve"> </v>
          </cell>
          <cell r="FC709" t="str">
            <v xml:space="preserve"> </v>
          </cell>
          <cell r="FZ709">
            <v>0</v>
          </cell>
          <cell r="GB709">
            <v>0</v>
          </cell>
          <cell r="GC709">
            <v>1</v>
          </cell>
          <cell r="GD709">
            <v>1</v>
          </cell>
          <cell r="GE709">
            <v>1</v>
          </cell>
          <cell r="GF709">
            <v>1</v>
          </cell>
        </row>
        <row r="710">
          <cell r="BM710">
            <v>63</v>
          </cell>
          <cell r="BP710">
            <v>89</v>
          </cell>
          <cell r="BR710">
            <v>178</v>
          </cell>
          <cell r="BV710">
            <v>413</v>
          </cell>
          <cell r="CZ710">
            <v>64.447999999999993</v>
          </cell>
          <cell r="DU710">
            <v>4.4472442079271944E-2</v>
          </cell>
          <cell r="EK710">
            <v>0</v>
          </cell>
          <cell r="EQ710">
            <v>168.61908904122106</v>
          </cell>
          <cell r="EV710">
            <v>4.4472442079271944E-2</v>
          </cell>
          <cell r="EW710">
            <v>12.174214818235749</v>
          </cell>
          <cell r="EX710">
            <v>4.6352815584678675</v>
          </cell>
          <cell r="EY710">
            <v>0.20614229063007963</v>
          </cell>
          <cell r="FA710">
            <v>0</v>
          </cell>
          <cell r="FB710" t="str">
            <v xml:space="preserve"> </v>
          </cell>
          <cell r="FC710" t="str">
            <v xml:space="preserve"> </v>
          </cell>
          <cell r="FZ710">
            <v>0</v>
          </cell>
          <cell r="GB710">
            <v>0</v>
          </cell>
          <cell r="GC710">
            <v>1</v>
          </cell>
          <cell r="GD710">
            <v>1</v>
          </cell>
          <cell r="GE710">
            <v>1</v>
          </cell>
          <cell r="GF710">
            <v>1</v>
          </cell>
        </row>
        <row r="711">
          <cell r="BM711">
            <v>63</v>
          </cell>
          <cell r="BP711">
            <v>89</v>
          </cell>
          <cell r="BR711">
            <v>178</v>
          </cell>
          <cell r="BV711">
            <v>413</v>
          </cell>
          <cell r="CZ711">
            <v>58.216000000000001</v>
          </cell>
          <cell r="DU711">
            <v>4.9233199586452489E-2</v>
          </cell>
          <cell r="EK711">
            <v>0</v>
          </cell>
          <cell r="EQ711">
            <v>168.07133627733177</v>
          </cell>
          <cell r="EV711">
            <v>4.9233199586452489E-2</v>
          </cell>
          <cell r="EW711">
            <v>12.819804895776073</v>
          </cell>
          <cell r="EX711">
            <v>4.3944848726167036</v>
          </cell>
          <cell r="EY711">
            <v>0.21635455081318442</v>
          </cell>
          <cell r="FA711">
            <v>0</v>
          </cell>
          <cell r="FB711" t="str">
            <v xml:space="preserve"> </v>
          </cell>
          <cell r="FC711" t="str">
            <v xml:space="preserve"> </v>
          </cell>
          <cell r="FZ711">
            <v>0</v>
          </cell>
          <cell r="GB711">
            <v>0</v>
          </cell>
          <cell r="GC711">
            <v>1</v>
          </cell>
          <cell r="GD711">
            <v>1</v>
          </cell>
          <cell r="GE711">
            <v>1</v>
          </cell>
          <cell r="GF711">
            <v>1</v>
          </cell>
        </row>
        <row r="712">
          <cell r="BM712">
            <v>63</v>
          </cell>
          <cell r="BP712">
            <v>89</v>
          </cell>
          <cell r="BR712">
            <v>178</v>
          </cell>
          <cell r="BV712">
            <v>413</v>
          </cell>
          <cell r="CZ712">
            <v>60.268000000000001</v>
          </cell>
          <cell r="DU712">
            <v>4.7556911580356374E-2</v>
          </cell>
          <cell r="EK712">
            <v>0</v>
          </cell>
          <cell r="EQ712">
            <v>168.268546018888</v>
          </cell>
          <cell r="EV712">
            <v>4.7556911580356374E-2</v>
          </cell>
          <cell r="EW712">
            <v>12.596021320775067</v>
          </cell>
          <cell r="EX712">
            <v>4.4752025429984323</v>
          </cell>
          <cell r="EY712">
            <v>0.21282681164156245</v>
          </cell>
          <cell r="FA712">
            <v>0</v>
          </cell>
          <cell r="FB712" t="str">
            <v xml:space="preserve"> </v>
          </cell>
          <cell r="FC712" t="str">
            <v xml:space="preserve"> </v>
          </cell>
          <cell r="FZ712">
            <v>0</v>
          </cell>
          <cell r="GB712">
            <v>0</v>
          </cell>
          <cell r="GC712">
            <v>1</v>
          </cell>
          <cell r="GD712">
            <v>1</v>
          </cell>
          <cell r="GE712">
            <v>1</v>
          </cell>
          <cell r="GF712">
            <v>1</v>
          </cell>
        </row>
        <row r="713">
          <cell r="BR713">
            <v>260</v>
          </cell>
          <cell r="BV713">
            <v>376</v>
          </cell>
          <cell r="CZ713">
            <v>48.488</v>
          </cell>
          <cell r="DU713" t="e">
            <v>#DIV/0!</v>
          </cell>
          <cell r="EK713" t="e">
            <v>#DIV/0!</v>
          </cell>
          <cell r="EQ713">
            <v>175.62421521961122</v>
          </cell>
          <cell r="EV713" t="e">
            <v>#DIV/0!</v>
          </cell>
          <cell r="EW713" t="e">
            <v>#DIV/0!</v>
          </cell>
          <cell r="EX713" t="e">
            <v>#DIV/0!</v>
          </cell>
          <cell r="EY713" t="e">
            <v>#DIV/0!</v>
          </cell>
          <cell r="FA713">
            <v>0</v>
          </cell>
          <cell r="FB713" t="str">
            <v xml:space="preserve"> </v>
          </cell>
          <cell r="FC713" t="str">
            <v xml:space="preserve"> </v>
          </cell>
          <cell r="FZ713">
            <v>0</v>
          </cell>
          <cell r="GB713">
            <v>0</v>
          </cell>
          <cell r="GC713">
            <v>1</v>
          </cell>
          <cell r="GD713">
            <v>1</v>
          </cell>
          <cell r="GE713">
            <v>1</v>
          </cell>
          <cell r="GF713">
            <v>1</v>
          </cell>
        </row>
        <row r="714">
          <cell r="BR714">
            <v>260</v>
          </cell>
          <cell r="BV714">
            <v>929.4</v>
          </cell>
          <cell r="CZ714">
            <v>48.488</v>
          </cell>
          <cell r="DU714" t="e">
            <v>#DIV/0!</v>
          </cell>
          <cell r="EK714" t="e">
            <v>#DIV/0!</v>
          </cell>
          <cell r="EQ714">
            <v>175.62421521961122</v>
          </cell>
          <cell r="EV714" t="e">
            <v>#DIV/0!</v>
          </cell>
          <cell r="EW714" t="e">
            <v>#DIV/0!</v>
          </cell>
          <cell r="EX714" t="e">
            <v>#DIV/0!</v>
          </cell>
          <cell r="EY714" t="e">
            <v>#DIV/0!</v>
          </cell>
          <cell r="FA714">
            <v>0</v>
          </cell>
          <cell r="FB714" t="str">
            <v xml:space="preserve"> </v>
          </cell>
          <cell r="FC714" t="str">
            <v xml:space="preserve"> </v>
          </cell>
          <cell r="FZ714">
            <v>0</v>
          </cell>
          <cell r="GB714">
            <v>0</v>
          </cell>
          <cell r="GC714">
            <v>1</v>
          </cell>
          <cell r="GD714">
            <v>1</v>
          </cell>
          <cell r="GE714">
            <v>1</v>
          </cell>
          <cell r="GF714">
            <v>1</v>
          </cell>
        </row>
        <row r="715">
          <cell r="BM715">
            <v>56.55</v>
          </cell>
          <cell r="BP715">
            <v>187.5</v>
          </cell>
          <cell r="BR715">
            <v>950</v>
          </cell>
          <cell r="BV715">
            <v>572.96</v>
          </cell>
          <cell r="CZ715">
            <v>19.836000000000002</v>
          </cell>
          <cell r="DU715">
            <v>4.3558362573099405E-2</v>
          </cell>
          <cell r="EK715">
            <v>0</v>
          </cell>
          <cell r="EQ715">
            <v>873.44140089986979</v>
          </cell>
          <cell r="EV715">
            <v>4.3558362573099405E-2</v>
          </cell>
          <cell r="EW715">
            <v>12.046554915444743</v>
          </cell>
          <cell r="EX715">
            <v>4.6859048355776522</v>
          </cell>
          <cell r="EY715">
            <v>0.20411034181113114</v>
          </cell>
          <cell r="FA715">
            <v>0</v>
          </cell>
          <cell r="FB715" t="str">
            <v xml:space="preserve"> </v>
          </cell>
          <cell r="FC715" t="str">
            <v xml:space="preserve"> </v>
          </cell>
          <cell r="FZ715">
            <v>0</v>
          </cell>
          <cell r="GB715">
            <v>0</v>
          </cell>
          <cell r="GC715">
            <v>1</v>
          </cell>
          <cell r="GD715">
            <v>1</v>
          </cell>
          <cell r="GE715">
            <v>1</v>
          </cell>
          <cell r="GF715">
            <v>1</v>
          </cell>
        </row>
        <row r="716">
          <cell r="BM716">
            <v>56.55</v>
          </cell>
          <cell r="BP716">
            <v>187.5</v>
          </cell>
          <cell r="BR716">
            <v>950</v>
          </cell>
          <cell r="BV716">
            <v>572.96</v>
          </cell>
          <cell r="CZ716">
            <v>20.368000000000002</v>
          </cell>
          <cell r="DU716">
            <v>4.242064414768263E-2</v>
          </cell>
          <cell r="EK716">
            <v>0</v>
          </cell>
          <cell r="EQ716">
            <v>875.22025128654411</v>
          </cell>
          <cell r="EV716">
            <v>4.242064414768263E-2</v>
          </cell>
          <cell r="EW716">
            <v>11.885861861544189</v>
          </cell>
          <cell r="EX716">
            <v>4.7511501758623442</v>
          </cell>
          <cell r="EY716">
            <v>0.20154685090245625</v>
          </cell>
          <cell r="FA716">
            <v>0</v>
          </cell>
          <cell r="FB716" t="str">
            <v xml:space="preserve"> </v>
          </cell>
          <cell r="FC716" t="str">
            <v xml:space="preserve"> </v>
          </cell>
          <cell r="FZ716">
            <v>0</v>
          </cell>
          <cell r="GB716">
            <v>0</v>
          </cell>
          <cell r="GC716">
            <v>1</v>
          </cell>
          <cell r="GD716">
            <v>1</v>
          </cell>
          <cell r="GE716">
            <v>1</v>
          </cell>
          <cell r="GF716">
            <v>1</v>
          </cell>
        </row>
        <row r="717">
          <cell r="BM717">
            <v>56.55</v>
          </cell>
          <cell r="BP717">
            <v>187.5</v>
          </cell>
          <cell r="BR717">
            <v>975</v>
          </cell>
          <cell r="BV717">
            <v>572.96</v>
          </cell>
          <cell r="CZ717">
            <v>21.963999999999999</v>
          </cell>
          <cell r="DU717">
            <v>3.9338175195774899E-2</v>
          </cell>
          <cell r="EK717">
            <v>0</v>
          </cell>
          <cell r="EQ717">
            <v>940.01621187612534</v>
          </cell>
          <cell r="EV717">
            <v>3.9338175195774899E-2</v>
          </cell>
          <cell r="EW717">
            <v>11.439817980640992</v>
          </cell>
          <cell r="EX717">
            <v>4.9417203067471362</v>
          </cell>
          <cell r="EY717">
            <v>0.19439825919533732</v>
          </cell>
          <cell r="FA717">
            <v>0</v>
          </cell>
          <cell r="FB717" t="str">
            <v xml:space="preserve"> </v>
          </cell>
          <cell r="FC717" t="str">
            <v xml:space="preserve"> </v>
          </cell>
          <cell r="FZ717">
            <v>0</v>
          </cell>
          <cell r="GB717">
            <v>0</v>
          </cell>
          <cell r="GC717">
            <v>1</v>
          </cell>
          <cell r="GD717">
            <v>1</v>
          </cell>
          <cell r="GE717">
            <v>1</v>
          </cell>
          <cell r="GF717">
            <v>1</v>
          </cell>
        </row>
        <row r="718">
          <cell r="BM718">
            <v>56.55</v>
          </cell>
          <cell r="BP718">
            <v>187.5</v>
          </cell>
          <cell r="BR718">
            <v>975</v>
          </cell>
          <cell r="BV718">
            <v>572.96</v>
          </cell>
          <cell r="CZ718">
            <v>21.963999999999999</v>
          </cell>
          <cell r="DU718">
            <v>3.9338175195774899E-2</v>
          </cell>
          <cell r="EK718">
            <v>0</v>
          </cell>
          <cell r="EQ718">
            <v>940.01621187612534</v>
          </cell>
          <cell r="EV718">
            <v>3.9338175195774899E-2</v>
          </cell>
          <cell r="EW718">
            <v>11.439817980640992</v>
          </cell>
          <cell r="EX718">
            <v>4.9417203067471362</v>
          </cell>
          <cell r="EY718">
            <v>0.19439825919533732</v>
          </cell>
          <cell r="FA718">
            <v>0</v>
          </cell>
          <cell r="FB718" t="str">
            <v xml:space="preserve"> </v>
          </cell>
          <cell r="FC718" t="str">
            <v xml:space="preserve"> </v>
          </cell>
          <cell r="FZ718">
            <v>0</v>
          </cell>
          <cell r="GB718">
            <v>0</v>
          </cell>
          <cell r="GC718">
            <v>1</v>
          </cell>
          <cell r="GD718">
            <v>1</v>
          </cell>
          <cell r="GE718">
            <v>1</v>
          </cell>
          <cell r="GF718">
            <v>1</v>
          </cell>
        </row>
        <row r="719">
          <cell r="BM719">
            <v>56.55</v>
          </cell>
          <cell r="BP719">
            <v>46.875</v>
          </cell>
          <cell r="BR719">
            <v>975</v>
          </cell>
          <cell r="BV719">
            <v>572.96</v>
          </cell>
          <cell r="CZ719">
            <v>28.044</v>
          </cell>
          <cell r="DU719">
            <v>0.12323829410925688</v>
          </cell>
          <cell r="EK719">
            <v>0</v>
          </cell>
          <cell r="EQ719">
            <v>944.89258768199682</v>
          </cell>
          <cell r="EV719">
            <v>0.12323829410925688</v>
          </cell>
          <cell r="EW719">
            <v>20.551742255819267</v>
          </cell>
          <cell r="EX719">
            <v>2.6672759403114954</v>
          </cell>
          <cell r="EY719">
            <v>0.32871053680265278</v>
          </cell>
          <cell r="FA719">
            <v>0</v>
          </cell>
          <cell r="FB719" t="str">
            <v xml:space="preserve"> </v>
          </cell>
          <cell r="FC719" t="str">
            <v xml:space="preserve"> </v>
          </cell>
          <cell r="FZ719">
            <v>0</v>
          </cell>
          <cell r="GB719">
            <v>0</v>
          </cell>
          <cell r="GC719">
            <v>1</v>
          </cell>
          <cell r="GD719">
            <v>1</v>
          </cell>
          <cell r="GE719">
            <v>1</v>
          </cell>
          <cell r="GF719">
            <v>1</v>
          </cell>
        </row>
        <row r="720">
          <cell r="BM720">
            <v>56.55</v>
          </cell>
          <cell r="BP720">
            <v>46.875</v>
          </cell>
          <cell r="BR720">
            <v>975</v>
          </cell>
          <cell r="BV720">
            <v>572.96</v>
          </cell>
          <cell r="CZ720">
            <v>28.044</v>
          </cell>
          <cell r="DU720">
            <v>0.12323829410925688</v>
          </cell>
          <cell r="EK720">
            <v>0</v>
          </cell>
          <cell r="EQ720">
            <v>944.89258768199682</v>
          </cell>
          <cell r="EV720">
            <v>0.12323829410925688</v>
          </cell>
          <cell r="EW720">
            <v>20.551742255819267</v>
          </cell>
          <cell r="EX720">
            <v>2.6672759403114954</v>
          </cell>
          <cell r="EY720">
            <v>0.32871053680265278</v>
          </cell>
          <cell r="FA720">
            <v>0</v>
          </cell>
          <cell r="FB720" t="str">
            <v xml:space="preserve"> </v>
          </cell>
          <cell r="FC720" t="str">
            <v xml:space="preserve"> </v>
          </cell>
          <cell r="FZ720">
            <v>0</v>
          </cell>
          <cell r="GB720">
            <v>0</v>
          </cell>
          <cell r="GC720">
            <v>1</v>
          </cell>
          <cell r="GD720">
            <v>1</v>
          </cell>
          <cell r="GE720">
            <v>1</v>
          </cell>
          <cell r="GF720">
            <v>1</v>
          </cell>
        </row>
        <row r="721">
          <cell r="BM721">
            <v>56.55</v>
          </cell>
          <cell r="BP721">
            <v>150</v>
          </cell>
          <cell r="BR721">
            <v>535</v>
          </cell>
          <cell r="BV721">
            <v>572.96</v>
          </cell>
          <cell r="CZ721">
            <v>32.223999999999997</v>
          </cell>
          <cell r="DU721">
            <v>3.3516310824230393E-2</v>
          </cell>
          <cell r="EK721">
            <v>0</v>
          </cell>
          <cell r="EQ721">
            <v>494.60353626086021</v>
          </cell>
          <cell r="EV721">
            <v>3.3516310824230393E-2</v>
          </cell>
          <cell r="EW721">
            <v>10.548898301155573</v>
          </cell>
          <cell r="EX721">
            <v>5.3699366207919486</v>
          </cell>
          <cell r="EY721">
            <v>0.17998046488888036</v>
          </cell>
          <cell r="FA721">
            <v>0</v>
          </cell>
          <cell r="FB721" t="str">
            <v xml:space="preserve"> </v>
          </cell>
          <cell r="FC721" t="str">
            <v xml:space="preserve"> </v>
          </cell>
          <cell r="FZ721">
            <v>0</v>
          </cell>
          <cell r="GB721">
            <v>0</v>
          </cell>
          <cell r="GC721">
            <v>1</v>
          </cell>
          <cell r="GD721">
            <v>1</v>
          </cell>
          <cell r="GE721">
            <v>1</v>
          </cell>
          <cell r="GF721">
            <v>1</v>
          </cell>
        </row>
        <row r="722">
          <cell r="BM722">
            <v>56.55</v>
          </cell>
          <cell r="BP722">
            <v>150</v>
          </cell>
          <cell r="BR722">
            <v>535</v>
          </cell>
          <cell r="BV722">
            <v>572.96</v>
          </cell>
          <cell r="CZ722">
            <v>32.223999999999997</v>
          </cell>
          <cell r="DU722">
            <v>3.3516310824230393E-2</v>
          </cell>
          <cell r="EK722">
            <v>0</v>
          </cell>
          <cell r="EQ722">
            <v>494.60353626086021</v>
          </cell>
          <cell r="EV722">
            <v>3.3516310824230393E-2</v>
          </cell>
          <cell r="EW722">
            <v>10.548898301155573</v>
          </cell>
          <cell r="EX722">
            <v>5.3699366207919486</v>
          </cell>
          <cell r="EY722">
            <v>0.17998046488888036</v>
          </cell>
          <cell r="FA722">
            <v>0</v>
          </cell>
          <cell r="FB722" t="str">
            <v xml:space="preserve"> </v>
          </cell>
          <cell r="FC722" t="str">
            <v xml:space="preserve"> </v>
          </cell>
          <cell r="FZ722">
            <v>0</v>
          </cell>
          <cell r="GB722">
            <v>0</v>
          </cell>
          <cell r="GC722">
            <v>1</v>
          </cell>
          <cell r="GD722">
            <v>1</v>
          </cell>
          <cell r="GE722">
            <v>1</v>
          </cell>
          <cell r="GF722">
            <v>1</v>
          </cell>
        </row>
        <row r="723">
          <cell r="BM723">
            <v>56.55</v>
          </cell>
          <cell r="BP723">
            <v>150</v>
          </cell>
          <cell r="BR723">
            <v>545</v>
          </cell>
          <cell r="BV723">
            <v>572.96</v>
          </cell>
          <cell r="CZ723">
            <v>11.02</v>
          </cell>
          <cell r="DU723">
            <v>9.8006315789473691E-2</v>
          </cell>
          <cell r="EK723">
            <v>0</v>
          </cell>
          <cell r="EQ723">
            <v>457.60754314066207</v>
          </cell>
          <cell r="EV723">
            <v>9.8006315789473691E-2</v>
          </cell>
          <cell r="EW723">
            <v>18.243713540967203</v>
          </cell>
          <cell r="EX723">
            <v>3.0337145641733687</v>
          </cell>
          <cell r="EY723">
            <v>0.29732318759150073</v>
          </cell>
          <cell r="FA723">
            <v>0</v>
          </cell>
          <cell r="FB723" t="str">
            <v xml:space="preserve"> </v>
          </cell>
          <cell r="FC723" t="str">
            <v xml:space="preserve"> </v>
          </cell>
          <cell r="FZ723">
            <v>0</v>
          </cell>
          <cell r="GB723">
            <v>0</v>
          </cell>
          <cell r="GC723">
            <v>1</v>
          </cell>
          <cell r="GD723">
            <v>1</v>
          </cell>
          <cell r="GE723">
            <v>1</v>
          </cell>
          <cell r="GF723">
            <v>1</v>
          </cell>
        </row>
        <row r="724">
          <cell r="BM724">
            <v>56.55</v>
          </cell>
          <cell r="BP724">
            <v>150</v>
          </cell>
          <cell r="BR724">
            <v>545</v>
          </cell>
          <cell r="BV724">
            <v>572.96</v>
          </cell>
          <cell r="CZ724">
            <v>11.02</v>
          </cell>
          <cell r="DU724">
            <v>9.8006315789473691E-2</v>
          </cell>
          <cell r="EK724">
            <v>0</v>
          </cell>
          <cell r="EQ724">
            <v>457.60754314066207</v>
          </cell>
          <cell r="EV724">
            <v>9.8006315789473691E-2</v>
          </cell>
          <cell r="EW724">
            <v>18.243713540967203</v>
          </cell>
          <cell r="EX724">
            <v>3.0337145641733687</v>
          </cell>
          <cell r="EY724">
            <v>0.29732318759150073</v>
          </cell>
          <cell r="FA724">
            <v>0</v>
          </cell>
          <cell r="FB724" t="str">
            <v xml:space="preserve"> </v>
          </cell>
          <cell r="FC724" t="str">
            <v xml:space="preserve"> </v>
          </cell>
          <cell r="FZ724">
            <v>0</v>
          </cell>
          <cell r="GB724">
            <v>0</v>
          </cell>
          <cell r="GC724">
            <v>1</v>
          </cell>
          <cell r="GD724">
            <v>1</v>
          </cell>
          <cell r="GE724">
            <v>1</v>
          </cell>
          <cell r="GF724">
            <v>1</v>
          </cell>
        </row>
        <row r="725">
          <cell r="BM725">
            <v>56.55</v>
          </cell>
          <cell r="BP725">
            <v>46.875</v>
          </cell>
          <cell r="BR725">
            <v>545</v>
          </cell>
          <cell r="BV725">
            <v>572.96</v>
          </cell>
          <cell r="CZ725">
            <v>30.096</v>
          </cell>
          <cell r="DU725">
            <v>0.1148356831472621</v>
          </cell>
          <cell r="EK725">
            <v>0</v>
          </cell>
          <cell r="EQ725">
            <v>509.40745798897274</v>
          </cell>
          <cell r="EV725">
            <v>0.1148356831472621</v>
          </cell>
          <cell r="EW725">
            <v>19.808295472687345</v>
          </cell>
          <cell r="EX725">
            <v>2.77634556012356</v>
          </cell>
          <cell r="EY725">
            <v>0.31882353904965705</v>
          </cell>
          <cell r="FA725">
            <v>0</v>
          </cell>
          <cell r="FB725" t="str">
            <v xml:space="preserve"> </v>
          </cell>
          <cell r="FC725" t="str">
            <v xml:space="preserve"> </v>
          </cell>
          <cell r="FZ725">
            <v>0</v>
          </cell>
          <cell r="GB725">
            <v>0</v>
          </cell>
          <cell r="GC725">
            <v>1</v>
          </cell>
          <cell r="GD725">
            <v>1</v>
          </cell>
          <cell r="GE725">
            <v>1</v>
          </cell>
          <cell r="GF725">
            <v>1</v>
          </cell>
        </row>
        <row r="726">
          <cell r="BM726">
            <v>56.55</v>
          </cell>
          <cell r="BP726">
            <v>46.875</v>
          </cell>
          <cell r="BR726">
            <v>545</v>
          </cell>
          <cell r="BV726">
            <v>572.96</v>
          </cell>
          <cell r="CZ726">
            <v>30.096</v>
          </cell>
          <cell r="DU726">
            <v>0.1148356831472621</v>
          </cell>
          <cell r="EK726">
            <v>0</v>
          </cell>
          <cell r="EQ726">
            <v>509.40745798897274</v>
          </cell>
          <cell r="EV726">
            <v>0.1148356831472621</v>
          </cell>
          <cell r="EW726">
            <v>19.808295472687345</v>
          </cell>
          <cell r="EX726">
            <v>2.77634556012356</v>
          </cell>
          <cell r="EY726">
            <v>0.31882353904965705</v>
          </cell>
          <cell r="FA726">
            <v>0</v>
          </cell>
          <cell r="FB726" t="str">
            <v xml:space="preserve"> </v>
          </cell>
          <cell r="FC726" t="str">
            <v xml:space="preserve"> </v>
          </cell>
          <cell r="FZ726">
            <v>0</v>
          </cell>
          <cell r="GB726">
            <v>0</v>
          </cell>
          <cell r="GC726">
            <v>1</v>
          </cell>
          <cell r="GD726">
            <v>1</v>
          </cell>
          <cell r="GE726">
            <v>1</v>
          </cell>
          <cell r="GF726">
            <v>1</v>
          </cell>
        </row>
        <row r="727">
          <cell r="BM727">
            <v>56.55</v>
          </cell>
          <cell r="BP727">
            <v>150</v>
          </cell>
          <cell r="BR727">
            <v>545</v>
          </cell>
          <cell r="BV727">
            <v>572.96</v>
          </cell>
          <cell r="CZ727">
            <v>28.272000000000006</v>
          </cell>
          <cell r="DU727">
            <v>3.8201386530843234E-2</v>
          </cell>
          <cell r="EK727">
            <v>0</v>
          </cell>
          <cell r="EQ727">
            <v>507.51359924231798</v>
          </cell>
          <cell r="EV727">
            <v>3.8201386530843234E-2</v>
          </cell>
          <cell r="EW727">
            <v>11.271114763461453</v>
          </cell>
          <cell r="EX727">
            <v>5.0176747940822297</v>
          </cell>
          <cell r="EY727">
            <v>0.19168213429480449</v>
          </cell>
          <cell r="FA727">
            <v>0</v>
          </cell>
          <cell r="FB727" t="str">
            <v xml:space="preserve"> </v>
          </cell>
          <cell r="FC727" t="str">
            <v xml:space="preserve"> </v>
          </cell>
          <cell r="FZ727">
            <v>0</v>
          </cell>
          <cell r="GB727">
            <v>0</v>
          </cell>
          <cell r="GC727">
            <v>1</v>
          </cell>
          <cell r="GD727">
            <v>1</v>
          </cell>
          <cell r="GE727">
            <v>1</v>
          </cell>
          <cell r="GF727">
            <v>1</v>
          </cell>
        </row>
        <row r="728">
          <cell r="BM728">
            <v>56.55</v>
          </cell>
          <cell r="BP728">
            <v>150</v>
          </cell>
          <cell r="BR728">
            <v>545</v>
          </cell>
          <cell r="BV728">
            <v>572.96</v>
          </cell>
          <cell r="CZ728">
            <v>28.272000000000006</v>
          </cell>
          <cell r="DU728">
            <v>3.8201386530843234E-2</v>
          </cell>
          <cell r="EK728">
            <v>0</v>
          </cell>
          <cell r="EQ728">
            <v>507.51359924231798</v>
          </cell>
          <cell r="EV728">
            <v>3.8201386530843234E-2</v>
          </cell>
          <cell r="EW728">
            <v>11.271114763461453</v>
          </cell>
          <cell r="EX728">
            <v>5.0176747940822297</v>
          </cell>
          <cell r="EY728">
            <v>0.19168213429480449</v>
          </cell>
          <cell r="FA728">
            <v>0</v>
          </cell>
          <cell r="FB728" t="str">
            <v xml:space="preserve"> </v>
          </cell>
          <cell r="FC728" t="str">
            <v xml:space="preserve"> </v>
          </cell>
          <cell r="FZ728">
            <v>0</v>
          </cell>
          <cell r="GB728">
            <v>0</v>
          </cell>
          <cell r="GC728">
            <v>1</v>
          </cell>
          <cell r="GD728">
            <v>1</v>
          </cell>
          <cell r="GE728">
            <v>1</v>
          </cell>
          <cell r="GF728">
            <v>1</v>
          </cell>
        </row>
        <row r="729">
          <cell r="BM729">
            <v>56.55</v>
          </cell>
          <cell r="BP729">
            <v>200</v>
          </cell>
          <cell r="BR729">
            <v>455</v>
          </cell>
          <cell r="BV729">
            <v>572.96</v>
          </cell>
          <cell r="CZ729">
            <v>32.832000000000001</v>
          </cell>
          <cell r="DU729">
            <v>2.4671728801169589E-2</v>
          </cell>
          <cell r="EK729">
            <v>0</v>
          </cell>
          <cell r="EQ729">
            <v>428.47161026182948</v>
          </cell>
          <cell r="EV729">
            <v>2.4671728801169589E-2</v>
          </cell>
          <cell r="EW729">
            <v>9.037006633531826</v>
          </cell>
          <cell r="EX729">
            <v>6.2874655037380842</v>
          </cell>
          <cell r="EY729">
            <v>0.15512264375493515</v>
          </cell>
          <cell r="FA729">
            <v>0</v>
          </cell>
          <cell r="FB729" t="str">
            <v xml:space="preserve"> </v>
          </cell>
          <cell r="FC729" t="str">
            <v xml:space="preserve"> </v>
          </cell>
          <cell r="FZ729">
            <v>0</v>
          </cell>
          <cell r="GB729">
            <v>0</v>
          </cell>
          <cell r="GC729">
            <v>1</v>
          </cell>
          <cell r="GD729">
            <v>1</v>
          </cell>
          <cell r="GE729">
            <v>1</v>
          </cell>
          <cell r="GF729">
            <v>1</v>
          </cell>
        </row>
        <row r="730">
          <cell r="BM730">
            <v>56.55</v>
          </cell>
          <cell r="BP730">
            <v>200</v>
          </cell>
          <cell r="BR730">
            <v>455</v>
          </cell>
          <cell r="BV730">
            <v>572.96</v>
          </cell>
          <cell r="CZ730">
            <v>32.832000000000001</v>
          </cell>
          <cell r="DU730">
            <v>2.4671728801169589E-2</v>
          </cell>
          <cell r="EK730">
            <v>0</v>
          </cell>
          <cell r="EQ730">
            <v>428.47161026182948</v>
          </cell>
          <cell r="EV730">
            <v>2.4671728801169589E-2</v>
          </cell>
          <cell r="EW730">
            <v>9.037006633531826</v>
          </cell>
          <cell r="EX730">
            <v>6.2874655037380842</v>
          </cell>
          <cell r="EY730">
            <v>0.15512264375493515</v>
          </cell>
          <cell r="FA730">
            <v>0</v>
          </cell>
          <cell r="FB730" t="str">
            <v xml:space="preserve"> </v>
          </cell>
          <cell r="FC730" t="str">
            <v xml:space="preserve"> </v>
          </cell>
          <cell r="FZ730">
            <v>0</v>
          </cell>
          <cell r="GB730">
            <v>0</v>
          </cell>
          <cell r="GC730">
            <v>1</v>
          </cell>
          <cell r="GD730">
            <v>1</v>
          </cell>
          <cell r="GE730">
            <v>1</v>
          </cell>
          <cell r="GF730">
            <v>1</v>
          </cell>
        </row>
        <row r="731">
          <cell r="BM731">
            <v>56.55</v>
          </cell>
          <cell r="BP731">
            <v>200</v>
          </cell>
          <cell r="BR731">
            <v>445</v>
          </cell>
          <cell r="BV731">
            <v>572.96</v>
          </cell>
          <cell r="CZ731">
            <v>32.300000000000004</v>
          </cell>
          <cell r="DU731">
            <v>2.5078086687306499E-2</v>
          </cell>
          <cell r="EK731">
            <v>0</v>
          </cell>
          <cell r="EQ731">
            <v>411.40026879784961</v>
          </cell>
          <cell r="EV731">
            <v>2.5078086687306499E-2</v>
          </cell>
          <cell r="EW731">
            <v>9.1117536713485432</v>
          </cell>
          <cell r="EX731">
            <v>6.2350180703418392</v>
          </cell>
          <cell r="EY731">
            <v>0.15636232366495514</v>
          </cell>
          <cell r="FA731">
            <v>0</v>
          </cell>
          <cell r="FB731" t="str">
            <v xml:space="preserve"> </v>
          </cell>
          <cell r="FC731" t="str">
            <v xml:space="preserve"> </v>
          </cell>
          <cell r="FZ731">
            <v>0</v>
          </cell>
          <cell r="GB731">
            <v>0</v>
          </cell>
          <cell r="GC731">
            <v>1</v>
          </cell>
          <cell r="GD731">
            <v>1</v>
          </cell>
          <cell r="GE731">
            <v>1</v>
          </cell>
          <cell r="GF731">
            <v>1</v>
          </cell>
        </row>
        <row r="732">
          <cell r="BM732">
            <v>56.55</v>
          </cell>
          <cell r="BP732">
            <v>200</v>
          </cell>
          <cell r="BR732">
            <v>445</v>
          </cell>
          <cell r="BV732">
            <v>572.96</v>
          </cell>
          <cell r="CZ732">
            <v>32.300000000000004</v>
          </cell>
          <cell r="DU732">
            <v>2.5078086687306499E-2</v>
          </cell>
          <cell r="EK732">
            <v>0</v>
          </cell>
          <cell r="EQ732">
            <v>411.40026879784961</v>
          </cell>
          <cell r="EV732">
            <v>2.5078086687306499E-2</v>
          </cell>
          <cell r="EW732">
            <v>9.1117536713485432</v>
          </cell>
          <cell r="EX732">
            <v>6.2350180703418392</v>
          </cell>
          <cell r="EY732">
            <v>0.15636232366495514</v>
          </cell>
          <cell r="FA732">
            <v>0</v>
          </cell>
          <cell r="FB732" t="str">
            <v xml:space="preserve"> </v>
          </cell>
          <cell r="FC732" t="str">
            <v xml:space="preserve"> </v>
          </cell>
          <cell r="FZ732">
            <v>0</v>
          </cell>
          <cell r="GB732">
            <v>0</v>
          </cell>
          <cell r="GC732">
            <v>1</v>
          </cell>
          <cell r="GD732">
            <v>1</v>
          </cell>
          <cell r="GE732">
            <v>1</v>
          </cell>
          <cell r="GF732">
            <v>1</v>
          </cell>
        </row>
        <row r="733">
          <cell r="BM733">
            <v>56.55</v>
          </cell>
          <cell r="BP733">
            <v>50</v>
          </cell>
          <cell r="BR733">
            <v>445</v>
          </cell>
          <cell r="BV733">
            <v>572.96</v>
          </cell>
          <cell r="CZ733">
            <v>31.236000000000004</v>
          </cell>
          <cell r="DU733">
            <v>0.10372931233192467</v>
          </cell>
          <cell r="EK733">
            <v>0</v>
          </cell>
          <cell r="EQ733">
            <v>410.47480314863355</v>
          </cell>
          <cell r="EV733">
            <v>0.10372931233192467</v>
          </cell>
          <cell r="EW733">
            <v>18.788177363388055</v>
          </cell>
          <cell r="EX733">
            <v>2.9394687483795159</v>
          </cell>
          <cell r="EY733">
            <v>0.30490907189059052</v>
          </cell>
          <cell r="FA733">
            <v>0</v>
          </cell>
          <cell r="FB733" t="str">
            <v xml:space="preserve"> </v>
          </cell>
          <cell r="FC733" t="str">
            <v xml:space="preserve"> </v>
          </cell>
          <cell r="FZ733">
            <v>0</v>
          </cell>
          <cell r="GB733">
            <v>0</v>
          </cell>
          <cell r="GC733">
            <v>1</v>
          </cell>
          <cell r="GD733">
            <v>1</v>
          </cell>
          <cell r="GE733">
            <v>1</v>
          </cell>
          <cell r="GF733">
            <v>1</v>
          </cell>
        </row>
        <row r="734">
          <cell r="BM734">
            <v>56.55</v>
          </cell>
          <cell r="BP734">
            <v>50</v>
          </cell>
          <cell r="BR734">
            <v>445</v>
          </cell>
          <cell r="BV734">
            <v>572.96</v>
          </cell>
          <cell r="CZ734">
            <v>31.236000000000004</v>
          </cell>
          <cell r="DU734">
            <v>0.10372931233192467</v>
          </cell>
          <cell r="EK734">
            <v>0</v>
          </cell>
          <cell r="EQ734">
            <v>410.47480314863355</v>
          </cell>
          <cell r="EV734">
            <v>0.10372931233192467</v>
          </cell>
          <cell r="EW734">
            <v>18.788177363388055</v>
          </cell>
          <cell r="EX734">
            <v>2.9394687483795159</v>
          </cell>
          <cell r="EY734">
            <v>0.30490907189059052</v>
          </cell>
          <cell r="FA734">
            <v>0</v>
          </cell>
          <cell r="FB734" t="str">
            <v xml:space="preserve"> </v>
          </cell>
          <cell r="FC734" t="str">
            <v xml:space="preserve"> </v>
          </cell>
          <cell r="FZ734">
            <v>0</v>
          </cell>
          <cell r="GB734">
            <v>0</v>
          </cell>
          <cell r="GC734">
            <v>1</v>
          </cell>
          <cell r="GD734">
            <v>1</v>
          </cell>
          <cell r="GE734">
            <v>1</v>
          </cell>
          <cell r="GF734">
            <v>1</v>
          </cell>
        </row>
        <row r="735">
          <cell r="BM735">
            <v>56.55</v>
          </cell>
          <cell r="BP735">
            <v>50</v>
          </cell>
          <cell r="BR735">
            <v>355</v>
          </cell>
          <cell r="BV735">
            <v>572.96</v>
          </cell>
          <cell r="CZ735">
            <v>25.84</v>
          </cell>
          <cell r="DU735">
            <v>0.1253904334365325</v>
          </cell>
          <cell r="EK735">
            <v>0</v>
          </cell>
          <cell r="EQ735">
            <v>322.64656107831524</v>
          </cell>
          <cell r="EV735">
            <v>0.1253904334365325</v>
          </cell>
          <cell r="EW735">
            <v>20.738608998847614</v>
          </cell>
          <cell r="EX735">
            <v>2.6410395808135254</v>
          </cell>
          <cell r="EY735">
            <v>0.33116109776124608</v>
          </cell>
          <cell r="FA735">
            <v>0</v>
          </cell>
          <cell r="FB735" t="str">
            <v xml:space="preserve"> </v>
          </cell>
          <cell r="FC735" t="str">
            <v xml:space="preserve"> </v>
          </cell>
          <cell r="FZ735">
            <v>0</v>
          </cell>
          <cell r="GB735">
            <v>0</v>
          </cell>
          <cell r="GC735">
            <v>1</v>
          </cell>
          <cell r="GD735">
            <v>1</v>
          </cell>
          <cell r="GE735">
            <v>1</v>
          </cell>
          <cell r="GF735">
            <v>1</v>
          </cell>
        </row>
        <row r="736">
          <cell r="BM736">
            <v>157</v>
          </cell>
          <cell r="BP736">
            <v>150</v>
          </cell>
          <cell r="BR736">
            <v>525</v>
          </cell>
          <cell r="BV736">
            <v>532</v>
          </cell>
          <cell r="CZ736">
            <v>29.039600000000004</v>
          </cell>
          <cell r="DU736">
            <v>0.12783157404984152</v>
          </cell>
          <cell r="EK736">
            <v>0</v>
          </cell>
          <cell r="EQ736">
            <v>401.88031193625397</v>
          </cell>
          <cell r="EV736">
            <v>0.12783157404984152</v>
          </cell>
          <cell r="EW736">
            <v>20.948914441726423</v>
          </cell>
          <cell r="EX736">
            <v>2.6120477504327253</v>
          </cell>
          <cell r="EY736">
            <v>0.33390217543116291</v>
          </cell>
          <cell r="FA736">
            <v>0</v>
          </cell>
          <cell r="FB736" t="str">
            <v xml:space="preserve"> </v>
          </cell>
          <cell r="FC736" t="str">
            <v xml:space="preserve"> </v>
          </cell>
          <cell r="FZ736">
            <v>0</v>
          </cell>
          <cell r="GB736">
            <v>0</v>
          </cell>
          <cell r="GC736">
            <v>1</v>
          </cell>
          <cell r="GD736">
            <v>1</v>
          </cell>
          <cell r="GE736">
            <v>1</v>
          </cell>
          <cell r="GF736">
            <v>1</v>
          </cell>
        </row>
        <row r="737">
          <cell r="BM737">
            <v>157</v>
          </cell>
          <cell r="BP737">
            <v>150</v>
          </cell>
          <cell r="BR737">
            <v>550</v>
          </cell>
          <cell r="BV737">
            <v>532</v>
          </cell>
          <cell r="CZ737">
            <v>29.336000000000002</v>
          </cell>
          <cell r="DU737">
            <v>0.12654001151410477</v>
          </cell>
          <cell r="EK737">
            <v>0</v>
          </cell>
          <cell r="EQ737">
            <v>488.95630007819909</v>
          </cell>
          <cell r="EV737">
            <v>0.12654001151410477</v>
          </cell>
          <cell r="EW737">
            <v>20.837861730746987</v>
          </cell>
          <cell r="EX737">
            <v>2.6272873395354601</v>
          </cell>
          <cell r="EY737">
            <v>0.33245697019567882</v>
          </cell>
          <cell r="FA737">
            <v>0</v>
          </cell>
          <cell r="FB737" t="str">
            <v xml:space="preserve"> </v>
          </cell>
          <cell r="FC737" t="str">
            <v xml:space="preserve"> </v>
          </cell>
          <cell r="FZ737">
            <v>0</v>
          </cell>
          <cell r="GB737">
            <v>0</v>
          </cell>
          <cell r="GC737">
            <v>1</v>
          </cell>
          <cell r="GD737">
            <v>1</v>
          </cell>
          <cell r="GE737">
            <v>1</v>
          </cell>
          <cell r="GF737">
            <v>1</v>
          </cell>
        </row>
        <row r="738">
          <cell r="BM738">
            <v>157</v>
          </cell>
          <cell r="BP738">
            <v>150</v>
          </cell>
          <cell r="BR738">
            <v>525</v>
          </cell>
          <cell r="BV738">
            <v>406</v>
          </cell>
          <cell r="CZ738">
            <v>29.0472</v>
          </cell>
          <cell r="DU738">
            <v>9.7530150161729112E-2</v>
          </cell>
          <cell r="EK738">
            <v>0</v>
          </cell>
          <cell r="EQ738">
            <v>401.90705329057636</v>
          </cell>
          <cell r="EV738">
            <v>9.7530150161729112E-2</v>
          </cell>
          <cell r="EW738">
            <v>18.197783900962541</v>
          </cell>
          <cell r="EX738">
            <v>3.0419138095636522</v>
          </cell>
          <cell r="EY738">
            <v>0.29667831062578043</v>
          </cell>
          <cell r="FA738">
            <v>0</v>
          </cell>
          <cell r="FB738" t="str">
            <v xml:space="preserve"> </v>
          </cell>
          <cell r="FC738" t="str">
            <v xml:space="preserve"> </v>
          </cell>
          <cell r="FZ738">
            <v>0</v>
          </cell>
          <cell r="GB738">
            <v>0</v>
          </cell>
          <cell r="GC738">
            <v>1</v>
          </cell>
          <cell r="GD738">
            <v>1</v>
          </cell>
          <cell r="GE738">
            <v>1</v>
          </cell>
          <cell r="GF738">
            <v>1</v>
          </cell>
        </row>
        <row r="739">
          <cell r="BM739">
            <v>157</v>
          </cell>
          <cell r="BP739">
            <v>150</v>
          </cell>
          <cell r="BR739">
            <v>550</v>
          </cell>
          <cell r="BV739">
            <v>406</v>
          </cell>
          <cell r="CZ739">
            <v>29.320799999999998</v>
          </cell>
          <cell r="DU739">
            <v>9.6620071000033364E-2</v>
          </cell>
          <cell r="EK739">
            <v>0</v>
          </cell>
          <cell r="EQ739">
            <v>488.93009394512433</v>
          </cell>
          <cell r="EV739">
            <v>9.6620071000033364E-2</v>
          </cell>
          <cell r="EW739">
            <v>18.109720963299505</v>
          </cell>
          <cell r="EX739">
            <v>3.0577469565296598</v>
          </cell>
          <cell r="EY739">
            <v>0.29543972804003166</v>
          </cell>
          <cell r="FA739">
            <v>0</v>
          </cell>
          <cell r="FB739" t="str">
            <v xml:space="preserve"> </v>
          </cell>
          <cell r="FC739" t="str">
            <v xml:space="preserve"> </v>
          </cell>
          <cell r="FZ739">
            <v>0</v>
          </cell>
          <cell r="GB739">
            <v>0</v>
          </cell>
          <cell r="GC739">
            <v>1</v>
          </cell>
          <cell r="GD739">
            <v>1</v>
          </cell>
          <cell r="GE739">
            <v>1</v>
          </cell>
          <cell r="GF739">
            <v>1</v>
          </cell>
        </row>
        <row r="740">
          <cell r="BM740">
            <v>101</v>
          </cell>
          <cell r="BP740">
            <v>150</v>
          </cell>
          <cell r="BR740">
            <v>525</v>
          </cell>
          <cell r="BV740">
            <v>412</v>
          </cell>
          <cell r="CZ740">
            <v>29.0092</v>
          </cell>
          <cell r="DU740">
            <v>5.9768395313670605E-2</v>
          </cell>
          <cell r="EK740">
            <v>0</v>
          </cell>
          <cell r="EQ740">
            <v>451.76258744846598</v>
          </cell>
          <cell r="EV740">
            <v>5.9768395313670605E-2</v>
          </cell>
          <cell r="EW740">
            <v>14.150854667031286</v>
          </cell>
          <cell r="EX740">
            <v>3.9662640614397238</v>
          </cell>
          <cell r="EY740">
            <v>0.23705723834253412</v>
          </cell>
          <cell r="FA740">
            <v>0</v>
          </cell>
          <cell r="FB740" t="str">
            <v xml:space="preserve"> </v>
          </cell>
          <cell r="FC740" t="str">
            <v xml:space="preserve"> </v>
          </cell>
          <cell r="FZ740">
            <v>0</v>
          </cell>
          <cell r="GB740">
            <v>0</v>
          </cell>
          <cell r="GC740">
            <v>1</v>
          </cell>
          <cell r="GD740">
            <v>1</v>
          </cell>
          <cell r="GE740">
            <v>1</v>
          </cell>
          <cell r="GF740">
            <v>1</v>
          </cell>
        </row>
        <row r="741">
          <cell r="BM741">
            <v>101</v>
          </cell>
          <cell r="BP741">
            <v>150</v>
          </cell>
          <cell r="BR741">
            <v>525</v>
          </cell>
          <cell r="BV741">
            <v>412</v>
          </cell>
          <cell r="CZ741">
            <v>29.032</v>
          </cell>
          <cell r="DU741">
            <v>5.9721456783319554E-2</v>
          </cell>
          <cell r="EK741">
            <v>0</v>
          </cell>
          <cell r="EQ741">
            <v>451.8103445952716</v>
          </cell>
          <cell r="EV741">
            <v>5.9721456783319554E-2</v>
          </cell>
          <cell r="EW741">
            <v>14.145181196863208</v>
          </cell>
          <cell r="EX741">
            <v>3.9679214530962095</v>
          </cell>
          <cell r="EY741">
            <v>0.23697004958069179</v>
          </cell>
          <cell r="FA741">
            <v>0</v>
          </cell>
          <cell r="FB741" t="str">
            <v xml:space="preserve"> </v>
          </cell>
          <cell r="FC741" t="str">
            <v xml:space="preserve"> </v>
          </cell>
          <cell r="FZ741">
            <v>0</v>
          </cell>
          <cell r="GB741">
            <v>0</v>
          </cell>
          <cell r="GC741">
            <v>1</v>
          </cell>
          <cell r="GD741">
            <v>1</v>
          </cell>
          <cell r="GE741">
            <v>1</v>
          </cell>
          <cell r="GF741">
            <v>1</v>
          </cell>
        </row>
        <row r="742">
          <cell r="BM742">
            <v>157</v>
          </cell>
          <cell r="BP742">
            <v>150</v>
          </cell>
          <cell r="BR742">
            <v>525</v>
          </cell>
          <cell r="BV742">
            <v>348</v>
          </cell>
          <cell r="CZ742">
            <v>29.183999999999997</v>
          </cell>
          <cell r="DU742">
            <v>7.8005071271929835E-2</v>
          </cell>
          <cell r="EK742">
            <v>0</v>
          </cell>
          <cell r="EQ742">
            <v>452.12675237292365</v>
          </cell>
          <cell r="EV742">
            <v>7.8005071271929835E-2</v>
          </cell>
          <cell r="EW742">
            <v>16.218065774585206</v>
          </cell>
          <cell r="EX742">
            <v>3.4379760522095384</v>
          </cell>
          <cell r="EY742">
            <v>0.26817956698379303</v>
          </cell>
          <cell r="FA742">
            <v>0</v>
          </cell>
          <cell r="FB742" t="str">
            <v xml:space="preserve"> </v>
          </cell>
          <cell r="FC742" t="str">
            <v xml:space="preserve"> </v>
          </cell>
          <cell r="FZ742">
            <v>0</v>
          </cell>
          <cell r="GB742">
            <v>0</v>
          </cell>
          <cell r="GC742">
            <v>1</v>
          </cell>
          <cell r="GD742">
            <v>1</v>
          </cell>
          <cell r="GE742">
            <v>1</v>
          </cell>
          <cell r="GF742">
            <v>1</v>
          </cell>
        </row>
        <row r="743">
          <cell r="BM743">
            <v>157</v>
          </cell>
          <cell r="BP743">
            <v>150</v>
          </cell>
          <cell r="BR743">
            <v>525</v>
          </cell>
          <cell r="BV743">
            <v>348</v>
          </cell>
          <cell r="CZ743">
            <v>29.206800000000001</v>
          </cell>
          <cell r="DU743">
            <v>7.7944177383349078E-2</v>
          </cell>
          <cell r="EK743">
            <v>0</v>
          </cell>
          <cell r="EQ743">
            <v>452.17391955039642</v>
          </cell>
          <cell r="EV743">
            <v>7.7944177383349078E-2</v>
          </cell>
          <cell r="EW743">
            <v>16.211559711494427</v>
          </cell>
          <cell r="EX743">
            <v>3.4394323238068325</v>
          </cell>
          <cell r="EY743">
            <v>0.26808372314482426</v>
          </cell>
          <cell r="FA743">
            <v>0</v>
          </cell>
          <cell r="FB743" t="str">
            <v xml:space="preserve"> </v>
          </cell>
          <cell r="FC743" t="str">
            <v xml:space="preserve"> </v>
          </cell>
          <cell r="FZ743">
            <v>0</v>
          </cell>
          <cell r="GB743">
            <v>0</v>
          </cell>
          <cell r="GC743">
            <v>1</v>
          </cell>
          <cell r="GD743">
            <v>1</v>
          </cell>
          <cell r="GE743">
            <v>1</v>
          </cell>
          <cell r="GF743">
            <v>1</v>
          </cell>
        </row>
        <row r="744">
          <cell r="BM744">
            <v>63.948259200000003</v>
          </cell>
          <cell r="BP744">
            <v>101.6</v>
          </cell>
          <cell r="BR744">
            <v>287.02</v>
          </cell>
          <cell r="BV744">
            <v>255.17241379310346</v>
          </cell>
          <cell r="BZ744">
            <v>358.62068965517244</v>
          </cell>
          <cell r="CZ744">
            <v>32.706206896551727</v>
          </cell>
          <cell r="DU744">
            <v>3.2768218623481782E-2</v>
          </cell>
          <cell r="EK744">
            <v>0</v>
          </cell>
          <cell r="EQ744">
            <v>277.26302715191457</v>
          </cell>
          <cell r="EV744">
            <v>3.2768218623481782E-2</v>
          </cell>
          <cell r="EW744">
            <v>10.429174044318966</v>
          </cell>
          <cell r="EX744">
            <v>5.432989464857795</v>
          </cell>
          <cell r="EY744">
            <v>0.17802938656353351</v>
          </cell>
          <cell r="FA744">
            <v>0</v>
          </cell>
          <cell r="FB744" t="str">
            <v xml:space="preserve"> </v>
          </cell>
          <cell r="FC744" t="str">
            <v xml:space="preserve"> </v>
          </cell>
          <cell r="FZ744">
            <v>0</v>
          </cell>
          <cell r="GB744">
            <v>0</v>
          </cell>
          <cell r="GC744">
            <v>1</v>
          </cell>
          <cell r="GD744">
            <v>1</v>
          </cell>
          <cell r="GE744">
            <v>1</v>
          </cell>
          <cell r="GF744">
            <v>1</v>
          </cell>
        </row>
        <row r="745">
          <cell r="BM745">
            <v>47.961194400000004</v>
          </cell>
          <cell r="BP745">
            <v>152.39999999999998</v>
          </cell>
          <cell r="BR745">
            <v>279.39999999999998</v>
          </cell>
          <cell r="BV745">
            <v>310.34482758620692</v>
          </cell>
          <cell r="BZ745">
            <v>427.58620689655174</v>
          </cell>
          <cell r="CZ745">
            <v>30.924137931034483</v>
          </cell>
          <cell r="DU745">
            <v>2.1074933095450495E-2</v>
          </cell>
          <cell r="EK745">
            <v>0</v>
          </cell>
          <cell r="EQ745">
            <v>266.23886450240434</v>
          </cell>
          <cell r="EV745">
            <v>2.1074933095450495E-2</v>
          </cell>
          <cell r="EW745">
            <v>8.3472441403396722</v>
          </cell>
          <cell r="EX745">
            <v>6.8154042772266239</v>
          </cell>
          <cell r="EY745">
            <v>0.14363418916099824</v>
          </cell>
          <cell r="FA745">
            <v>0</v>
          </cell>
          <cell r="FB745" t="str">
            <v xml:space="preserve"> </v>
          </cell>
          <cell r="FC745" t="str">
            <v xml:space="preserve"> </v>
          </cell>
          <cell r="FZ745">
            <v>0</v>
          </cell>
          <cell r="GB745">
            <v>0</v>
          </cell>
          <cell r="GC745">
            <v>1</v>
          </cell>
          <cell r="GD745">
            <v>1</v>
          </cell>
          <cell r="GE745">
            <v>1</v>
          </cell>
          <cell r="GF745">
            <v>1</v>
          </cell>
        </row>
        <row r="746">
          <cell r="BM746">
            <v>47.961194400000004</v>
          </cell>
          <cell r="BP746">
            <v>228.6</v>
          </cell>
          <cell r="BR746">
            <v>279.39999999999998</v>
          </cell>
          <cell r="BV746">
            <v>310.34482758620692</v>
          </cell>
          <cell r="BZ746">
            <v>427.58620689655174</v>
          </cell>
          <cell r="CZ746">
            <v>32.548965517241378</v>
          </cell>
          <cell r="DU746">
            <v>1.3348588863463009E-2</v>
          </cell>
          <cell r="EK746">
            <v>0</v>
          </cell>
          <cell r="EQ746">
            <v>266.77453020118583</v>
          </cell>
          <cell r="EV746">
            <v>1.3348588863463009E-2</v>
          </cell>
          <cell r="EW746">
            <v>6.6345470468041636</v>
          </cell>
          <cell r="EX746">
            <v>8.597341783002566</v>
          </cell>
          <cell r="EY746">
            <v>0.11476238077997326</v>
          </cell>
          <cell r="FA746">
            <v>0</v>
          </cell>
          <cell r="FB746" t="str">
            <v xml:space="preserve"> </v>
          </cell>
          <cell r="FC746" t="str">
            <v xml:space="preserve"> </v>
          </cell>
          <cell r="FZ746">
            <v>0</v>
          </cell>
          <cell r="GB746">
            <v>0</v>
          </cell>
          <cell r="GC746">
            <v>1</v>
          </cell>
          <cell r="GD746">
            <v>0</v>
          </cell>
          <cell r="GE746">
            <v>1</v>
          </cell>
          <cell r="GF746">
            <v>0</v>
          </cell>
        </row>
        <row r="747">
          <cell r="BM747">
            <v>63.948259200000017</v>
          </cell>
          <cell r="BP747">
            <v>152.39999999999998</v>
          </cell>
          <cell r="BR747">
            <v>279.39999999999998</v>
          </cell>
          <cell r="BV747">
            <v>255.17241379310346</v>
          </cell>
          <cell r="BZ747">
            <v>358.62068965517244</v>
          </cell>
          <cell r="CZ747">
            <v>32.915862068965517</v>
          </cell>
          <cell r="DU747">
            <v>2.1706335903452913E-2</v>
          </cell>
          <cell r="EK747">
            <v>0</v>
          </cell>
          <cell r="EQ747">
            <v>266.88784498146566</v>
          </cell>
          <cell r="EV747">
            <v>2.1706335903452913E-2</v>
          </cell>
          <cell r="EW747">
            <v>8.4722683988554</v>
          </cell>
          <cell r="EX747">
            <v>6.7133820151575696</v>
          </cell>
          <cell r="EY747">
            <v>0.14572292506920984</v>
          </cell>
          <cell r="FA747">
            <v>0</v>
          </cell>
          <cell r="FB747" t="str">
            <v xml:space="preserve"> </v>
          </cell>
          <cell r="FC747" t="str">
            <v xml:space="preserve"> </v>
          </cell>
          <cell r="FZ747">
            <v>0</v>
          </cell>
          <cell r="GB747">
            <v>0</v>
          </cell>
          <cell r="GC747">
            <v>1</v>
          </cell>
          <cell r="GD747">
            <v>1</v>
          </cell>
          <cell r="GE747">
            <v>1</v>
          </cell>
          <cell r="GF747">
            <v>1</v>
          </cell>
        </row>
        <row r="748">
          <cell r="BM748">
            <v>63.948259200000003</v>
          </cell>
          <cell r="BP748">
            <v>101.6</v>
          </cell>
          <cell r="BR748">
            <v>279.39999999999998</v>
          </cell>
          <cell r="BV748">
            <v>255.17241379310346</v>
          </cell>
          <cell r="BZ748">
            <v>358.62068965517244</v>
          </cell>
          <cell r="CZ748">
            <v>32.706206896551727</v>
          </cell>
          <cell r="DU748">
            <v>3.2768218623481782E-2</v>
          </cell>
          <cell r="EK748">
            <v>0</v>
          </cell>
          <cell r="EQ748">
            <v>266.8234198015524</v>
          </cell>
          <cell r="EV748">
            <v>3.2768218623481782E-2</v>
          </cell>
          <cell r="EW748">
            <v>10.429174044318966</v>
          </cell>
          <cell r="EX748">
            <v>5.432989464857795</v>
          </cell>
          <cell r="EY748">
            <v>0.17802938656353351</v>
          </cell>
          <cell r="FA748">
            <v>0</v>
          </cell>
          <cell r="FB748" t="str">
            <v xml:space="preserve"> </v>
          </cell>
          <cell r="FC748" t="str">
            <v xml:space="preserve"> </v>
          </cell>
          <cell r="FZ748">
            <v>0</v>
          </cell>
          <cell r="GB748">
            <v>0</v>
          </cell>
          <cell r="GC748">
            <v>1</v>
          </cell>
          <cell r="GD748">
            <v>1</v>
          </cell>
          <cell r="GE748">
            <v>1</v>
          </cell>
          <cell r="GF748">
            <v>1</v>
          </cell>
        </row>
        <row r="749">
          <cell r="BP749">
            <v>0</v>
          </cell>
          <cell r="BR749">
            <v>279.39999999999998</v>
          </cell>
          <cell r="BV749">
            <v>0</v>
          </cell>
          <cell r="BZ749">
            <v>0</v>
          </cell>
          <cell r="CZ749">
            <v>33.44</v>
          </cell>
          <cell r="DU749" t="e">
            <v>#DIV/0!</v>
          </cell>
          <cell r="EK749" t="e">
            <v>#DIV/0!</v>
          </cell>
          <cell r="EQ749">
            <v>267.04520363813236</v>
          </cell>
          <cell r="EV749" t="e">
            <v>#DIV/0!</v>
          </cell>
          <cell r="EW749" t="e">
            <v>#DIV/0!</v>
          </cell>
          <cell r="EX749" t="e">
            <v>#DIV/0!</v>
          </cell>
          <cell r="EY749" t="e">
            <v>#DIV/0!</v>
          </cell>
          <cell r="FA749">
            <v>0</v>
          </cell>
          <cell r="FB749" t="str">
            <v xml:space="preserve"> </v>
          </cell>
          <cell r="FC749" t="str">
            <v xml:space="preserve"> </v>
          </cell>
          <cell r="FZ749">
            <v>0</v>
          </cell>
          <cell r="GB749">
            <v>0</v>
          </cell>
          <cell r="GC749">
            <v>1</v>
          </cell>
          <cell r="GD749">
            <v>1</v>
          </cell>
          <cell r="GE749">
            <v>1</v>
          </cell>
          <cell r="GF749">
            <v>1</v>
          </cell>
        </row>
        <row r="750">
          <cell r="BM750">
            <v>56.55</v>
          </cell>
          <cell r="BP750">
            <v>200</v>
          </cell>
          <cell r="BR750">
            <v>260</v>
          </cell>
          <cell r="BV750">
            <v>441.29925000000003</v>
          </cell>
          <cell r="CZ750">
            <v>24.684514848000003</v>
          </cell>
          <cell r="DU750">
            <v>3.7443586320874647E-2</v>
          </cell>
          <cell r="EK750">
            <v>0</v>
          </cell>
          <cell r="EQ750">
            <v>219.02915076853446</v>
          </cell>
          <cell r="EV750">
            <v>3.7443586320874647E-2</v>
          </cell>
          <cell r="EW750">
            <v>11.157312727319464</v>
          </cell>
          <cell r="EX750">
            <v>5.0701916638537696</v>
          </cell>
          <cell r="EY750">
            <v>0.18984615922888767</v>
          </cell>
          <cell r="FA750">
            <v>0</v>
          </cell>
          <cell r="FB750" t="str">
            <v xml:space="preserve"> </v>
          </cell>
          <cell r="FC750" t="str">
            <v xml:space="preserve"> </v>
          </cell>
          <cell r="FZ750">
            <v>0</v>
          </cell>
          <cell r="GB750">
            <v>0</v>
          </cell>
          <cell r="GC750">
            <v>1</v>
          </cell>
          <cell r="GD750">
            <v>0</v>
          </cell>
          <cell r="GE750">
            <v>1</v>
          </cell>
          <cell r="GF750">
            <v>0</v>
          </cell>
        </row>
        <row r="751">
          <cell r="BM751">
            <v>56.55</v>
          </cell>
          <cell r="BP751">
            <v>200</v>
          </cell>
          <cell r="BR751">
            <v>260</v>
          </cell>
          <cell r="BV751">
            <v>438.84758750000003</v>
          </cell>
          <cell r="CZ751">
            <v>19.795311424000005</v>
          </cell>
          <cell r="DU751">
            <v>4.7850082909984645E-2</v>
          </cell>
          <cell r="EK751">
            <v>0</v>
          </cell>
          <cell r="EQ751">
            <v>208.77831184012979</v>
          </cell>
          <cell r="EV751">
            <v>4.7850082909984645E-2</v>
          </cell>
          <cell r="EW751">
            <v>12.635426510767916</v>
          </cell>
          <cell r="EX751">
            <v>4.4607852876512153</v>
          </cell>
          <cell r="EY751">
            <v>0.21344894585775034</v>
          </cell>
          <cell r="FA751">
            <v>0</v>
          </cell>
          <cell r="FB751" t="str">
            <v xml:space="preserve"> </v>
          </cell>
          <cell r="FC751" t="str">
            <v xml:space="preserve"> </v>
          </cell>
          <cell r="FZ751">
            <v>0</v>
          </cell>
          <cell r="GB751">
            <v>0</v>
          </cell>
          <cell r="GC751">
            <v>1</v>
          </cell>
          <cell r="GD751">
            <v>0</v>
          </cell>
          <cell r="GE751">
            <v>1</v>
          </cell>
          <cell r="GF751">
            <v>0</v>
          </cell>
        </row>
        <row r="752">
          <cell r="BM752">
            <v>56.55</v>
          </cell>
          <cell r="BP752">
            <v>100</v>
          </cell>
          <cell r="BR752">
            <v>260</v>
          </cell>
          <cell r="BV752">
            <v>436.39592499999998</v>
          </cell>
          <cell r="CZ752">
            <v>23.253528480000003</v>
          </cell>
          <cell r="DU752">
            <v>7.6350104127224525E-2</v>
          </cell>
          <cell r="EK752">
            <v>0</v>
          </cell>
          <cell r="EQ752">
            <v>218.10143068182512</v>
          </cell>
          <cell r="EV752">
            <v>7.6350104127224525E-2</v>
          </cell>
          <cell r="EW752">
            <v>16.040408382371826</v>
          </cell>
          <cell r="EX752">
            <v>3.4781545521952117</v>
          </cell>
          <cell r="EY752">
            <v>0.26555746223068438</v>
          </cell>
          <cell r="FA752">
            <v>0</v>
          </cell>
          <cell r="FB752" t="str">
            <v xml:space="preserve"> </v>
          </cell>
          <cell r="FC752" t="str">
            <v xml:space="preserve"> </v>
          </cell>
          <cell r="FZ752">
            <v>0</v>
          </cell>
          <cell r="GB752">
            <v>0</v>
          </cell>
          <cell r="GC752">
            <v>1</v>
          </cell>
          <cell r="GD752">
            <v>1</v>
          </cell>
          <cell r="GE752">
            <v>1</v>
          </cell>
          <cell r="GF752">
            <v>1</v>
          </cell>
        </row>
        <row r="753">
          <cell r="BM753">
            <v>56.55</v>
          </cell>
          <cell r="BP753">
            <v>200</v>
          </cell>
          <cell r="BR753">
            <v>262</v>
          </cell>
          <cell r="BV753">
            <v>529.55910000000006</v>
          </cell>
          <cell r="CZ753">
            <v>28.142731904000001</v>
          </cell>
          <cell r="DU753">
            <v>3.9705072846072935E-2</v>
          </cell>
          <cell r="EK753">
            <v>0</v>
          </cell>
          <cell r="EQ753">
            <v>204.54586814174073</v>
          </cell>
          <cell r="EV753">
            <v>3.9705072846072935E-2</v>
          </cell>
          <cell r="EW753">
            <v>11.493766250304803</v>
          </cell>
          <cell r="EX753">
            <v>4.9178957560251169</v>
          </cell>
          <cell r="EY753">
            <v>0.19526540924237021</v>
          </cell>
          <cell r="FA753">
            <v>0</v>
          </cell>
          <cell r="FB753" t="str">
            <v xml:space="preserve"> </v>
          </cell>
          <cell r="FC753" t="str">
            <v xml:space="preserve"> </v>
          </cell>
          <cell r="FZ753">
            <v>0</v>
          </cell>
          <cell r="GB753">
            <v>0</v>
          </cell>
          <cell r="GC753">
            <v>1</v>
          </cell>
          <cell r="GD753">
            <v>0</v>
          </cell>
          <cell r="GE753">
            <v>1</v>
          </cell>
          <cell r="GF753">
            <v>0</v>
          </cell>
        </row>
        <row r="754">
          <cell r="BM754">
            <v>25.916</v>
          </cell>
          <cell r="BP754">
            <v>152</v>
          </cell>
          <cell r="BR754">
            <v>450</v>
          </cell>
          <cell r="BV754">
            <v>645</v>
          </cell>
          <cell r="BZ754">
            <v>645</v>
          </cell>
          <cell r="CZ754">
            <v>30.475999999999999</v>
          </cell>
          <cell r="DU754">
            <v>3.2804501903136891E-2</v>
          </cell>
          <cell r="EK754">
            <v>0</v>
          </cell>
          <cell r="EQ754">
            <v>446.18839878341339</v>
          </cell>
          <cell r="EV754">
            <v>3.2804501903136891E-2</v>
          </cell>
          <cell r="EW754">
            <v>10.435011066982858</v>
          </cell>
          <cell r="EX754">
            <v>5.4298822190816223</v>
          </cell>
          <cell r="EY754">
            <v>0.17812458158967223</v>
          </cell>
          <cell r="FA754">
            <v>0</v>
          </cell>
          <cell r="FB754" t="str">
            <v xml:space="preserve"> </v>
          </cell>
          <cell r="FC754" t="str">
            <v xml:space="preserve"> </v>
          </cell>
          <cell r="FZ754">
            <v>0</v>
          </cell>
          <cell r="GB754">
            <v>0</v>
          </cell>
          <cell r="GC754">
            <v>1</v>
          </cell>
          <cell r="GD754">
            <v>1</v>
          </cell>
          <cell r="GE754">
            <v>1</v>
          </cell>
          <cell r="GF754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V58"/>
  <sheetViews>
    <sheetView tabSelected="1" zoomScale="75" zoomScaleNormal="10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C20" sqref="C20"/>
    </sheetView>
  </sheetViews>
  <sheetFormatPr baseColWidth="10" defaultColWidth="11.42578125" defaultRowHeight="15.75" outlineLevelCol="1" x14ac:dyDescent="0.25"/>
  <cols>
    <col min="1" max="1" width="32.7109375" style="4" customWidth="1" outlineLevel="1"/>
    <col min="2" max="2" width="6.5703125" style="4" customWidth="1"/>
    <col min="3" max="3" width="36.42578125" style="4" customWidth="1"/>
    <col min="4" max="4" width="15" style="4" bestFit="1" customWidth="1"/>
    <col min="5" max="5" width="8.5703125" style="4" bestFit="1" customWidth="1"/>
    <col min="6" max="6" width="7.5703125" style="5" bestFit="1" customWidth="1"/>
    <col min="7" max="7" width="8.28515625" style="7" bestFit="1" customWidth="1"/>
    <col min="8" max="8" width="7.5703125" style="5" bestFit="1" customWidth="1"/>
    <col min="9" max="9" width="9.7109375" style="7" bestFit="1" customWidth="1"/>
    <col min="10" max="10" width="6.7109375" style="5" bestFit="1" customWidth="1"/>
    <col min="11" max="11" width="8.28515625" style="7" bestFit="1" customWidth="1"/>
    <col min="12" max="12" width="5.7109375" style="5" bestFit="1" customWidth="1"/>
    <col min="13" max="13" width="6.42578125" style="7" bestFit="1" customWidth="1"/>
    <col min="14" max="14" width="8.5703125" style="5" bestFit="1" customWidth="1"/>
    <col min="15" max="15" width="6.42578125" style="7" bestFit="1" customWidth="1"/>
    <col min="16" max="16" width="8.28515625" style="5" bestFit="1" customWidth="1"/>
    <col min="17" max="17" width="10.42578125" style="7" bestFit="1" customWidth="1"/>
    <col min="18" max="18" width="5.7109375" style="5" bestFit="1" customWidth="1"/>
    <col min="19" max="19" width="6.42578125" style="7" bestFit="1" customWidth="1"/>
    <col min="20" max="20" width="8.42578125" style="5" bestFit="1" customWidth="1"/>
    <col min="21" max="21" width="6.28515625" style="7" bestFit="1" customWidth="1"/>
    <col min="22" max="22" width="6.7109375" style="5" bestFit="1" customWidth="1"/>
    <col min="23" max="23" width="6.42578125" style="7" bestFit="1" customWidth="1"/>
    <col min="24" max="24" width="10" style="53" bestFit="1" customWidth="1"/>
    <col min="25" max="25" width="8.7109375" style="82" customWidth="1"/>
    <col min="26" max="26" width="5.42578125" style="13" bestFit="1" customWidth="1"/>
    <col min="27" max="27" width="7.28515625" style="7" bestFit="1" customWidth="1"/>
    <col min="28" max="28" width="5.28515625" style="13" bestFit="1" customWidth="1"/>
    <col min="29" max="29" width="8.28515625" style="7" bestFit="1" customWidth="1"/>
    <col min="30" max="30" width="8.28515625" style="13" bestFit="1" customWidth="1"/>
    <col min="31" max="31" width="9.42578125" style="7" customWidth="1"/>
    <col min="32" max="32" width="7.42578125" style="13" customWidth="1"/>
    <col min="33" max="33" width="8.7109375" style="7" bestFit="1" customWidth="1"/>
    <col min="34" max="34" width="8.5703125" style="13" customWidth="1"/>
    <col min="35" max="35" width="8" style="7" bestFit="1" customWidth="1"/>
    <col min="36" max="36" width="8.42578125" style="13" customWidth="1"/>
    <col min="37" max="37" width="10" style="7" customWidth="1"/>
    <col min="38" max="38" width="12" style="48" customWidth="1"/>
    <col min="39" max="39" width="5.42578125" style="13" bestFit="1" customWidth="1"/>
    <col min="40" max="40" width="6.7109375" style="7" bestFit="1" customWidth="1"/>
    <col min="41" max="41" width="8.7109375" style="5" bestFit="1" customWidth="1"/>
    <col min="42" max="42" width="9" style="7" bestFit="1" customWidth="1"/>
    <col min="43" max="43" width="7.7109375" style="7" bestFit="1" customWidth="1"/>
    <col min="44" max="44" width="9" style="7" bestFit="1" customWidth="1"/>
    <col min="45" max="45" width="31.7109375" style="4" customWidth="1"/>
    <col min="46" max="46" width="5.28515625" style="4" bestFit="1" customWidth="1"/>
    <col min="47" max="47" width="7.28515625" style="15" customWidth="1"/>
    <col min="48" max="48" width="7.28515625" style="7" customWidth="1"/>
    <col min="49" max="49" width="7.42578125" style="4" customWidth="1"/>
    <col min="50" max="50" width="10.28515625" style="5" customWidth="1"/>
    <col min="51" max="51" width="9.5703125" style="9" customWidth="1"/>
    <col min="52" max="52" width="6.42578125" style="5" bestFit="1" customWidth="1"/>
    <col min="53" max="53" width="10.42578125" style="50" customWidth="1"/>
    <col min="54" max="54" width="8.5703125" style="50" customWidth="1"/>
    <col min="55" max="55" width="9.7109375" style="5" customWidth="1"/>
    <col min="56" max="56" width="9" style="8" customWidth="1"/>
    <col min="57" max="57" width="5.5703125" style="48" bestFit="1" customWidth="1"/>
    <col min="58" max="58" width="8" style="5" bestFit="1" customWidth="1"/>
    <col min="59" max="59" width="9" style="8" customWidth="1"/>
    <col min="60" max="60" width="6.5703125" style="48" bestFit="1" customWidth="1"/>
    <col min="61" max="61" width="6.28515625" style="4" customWidth="1"/>
    <col min="62" max="62" width="14.7109375" style="4" customWidth="1"/>
    <col min="63" max="63" width="9.28515625" style="5" bestFit="1" customWidth="1"/>
    <col min="64" max="64" width="10.42578125" style="7" bestFit="1" customWidth="1"/>
    <col min="65" max="65" width="4.28515625" style="4" bestFit="1" customWidth="1"/>
    <col min="66" max="66" width="10.42578125" style="15" bestFit="1" customWidth="1"/>
    <col min="67" max="67" width="7" style="7" bestFit="1" customWidth="1"/>
    <col min="68" max="68" width="7.5703125" style="5" customWidth="1"/>
    <col min="69" max="70" width="9.7109375" style="8" customWidth="1"/>
    <col min="71" max="71" width="7.5703125" style="5" bestFit="1" customWidth="1"/>
    <col min="72" max="72" width="7.28515625" style="8" customWidth="1"/>
    <col min="73" max="73" width="7.28515625" style="15" customWidth="1"/>
    <col min="74" max="74" width="8" style="7" customWidth="1"/>
    <col min="75" max="75" width="7.42578125" style="5" customWidth="1"/>
    <col min="76" max="76" width="10.42578125" style="8" customWidth="1"/>
    <col min="77" max="77" width="8.42578125" style="4" customWidth="1"/>
    <col min="78" max="78" width="12.5703125" style="6" customWidth="1"/>
    <col min="79" max="79" width="11" style="42" customWidth="1"/>
    <col min="80" max="80" width="7.7109375" style="48" customWidth="1"/>
    <col min="81" max="81" width="7.7109375" style="5" bestFit="1" customWidth="1"/>
    <col min="82" max="82" width="7.5703125" style="209" bestFit="1" customWidth="1"/>
    <col min="83" max="83" width="7.7109375" style="13" bestFit="1" customWidth="1"/>
    <col min="84" max="84" width="13.7109375" style="6" bestFit="1" customWidth="1"/>
    <col min="85" max="85" width="13.7109375" style="42" customWidth="1"/>
    <col min="86" max="86" width="10" style="210" customWidth="1"/>
    <col min="87" max="87" width="7.5703125" style="5" bestFit="1" customWidth="1"/>
    <col min="88" max="88" width="6.7109375" style="8" bestFit="1" customWidth="1"/>
    <col min="89" max="89" width="7.28515625" style="4" bestFit="1" customWidth="1"/>
    <col min="90" max="90" width="12.7109375" style="7" bestFit="1" customWidth="1"/>
    <col min="91" max="91" width="6.7109375" style="48" bestFit="1" customWidth="1"/>
    <col min="92" max="92" width="9.28515625" style="48" customWidth="1"/>
    <col min="93" max="93" width="6.28515625" style="4" customWidth="1"/>
    <col min="94" max="94" width="7.7109375" style="15" bestFit="1" customWidth="1"/>
    <col min="95" max="95" width="7.28515625" style="8" customWidth="1"/>
    <col min="96" max="96" width="13.7109375" style="4" customWidth="1"/>
    <col min="97" max="97" width="14.7109375" style="7" bestFit="1" customWidth="1"/>
    <col min="98" max="98" width="10.7109375" style="7" customWidth="1"/>
    <col min="99" max="99" width="10.7109375" style="48" customWidth="1"/>
    <col min="100" max="100" width="8.28515625" style="5" bestFit="1" customWidth="1"/>
    <col min="101" max="101" width="8.7109375" style="8" customWidth="1"/>
    <col min="102" max="102" width="9.28515625" style="4" customWidth="1"/>
    <col min="103" max="103" width="12.7109375" style="6" bestFit="1" customWidth="1"/>
    <col min="104" max="104" width="5.7109375" style="48" bestFit="1" customWidth="1"/>
    <col min="105" max="105" width="7.42578125" style="48" customWidth="1"/>
    <col min="106" max="106" width="5.7109375" style="4" customWidth="1"/>
    <col min="107" max="107" width="9.7109375" style="50" customWidth="1"/>
    <col min="108" max="108" width="8" style="9" customWidth="1"/>
    <col min="109" max="109" width="8.7109375" style="50" customWidth="1"/>
    <col min="110" max="110" width="12.42578125" style="50" customWidth="1"/>
    <col min="111" max="112" width="9.7109375" style="50" customWidth="1"/>
    <col min="113" max="113" width="7.7109375" style="50" customWidth="1"/>
    <col min="114" max="114" width="7.42578125" style="50" customWidth="1"/>
    <col min="115" max="115" width="8" style="50" customWidth="1"/>
    <col min="116" max="116" width="9.28515625" style="9" customWidth="1"/>
    <col min="117" max="117" width="9.7109375" style="9" customWidth="1"/>
    <col min="118" max="118" width="8" style="5" bestFit="1" customWidth="1"/>
    <col min="119" max="119" width="9.7109375" style="8" bestFit="1" customWidth="1"/>
    <col min="120" max="120" width="13.42578125" style="5" customWidth="1"/>
    <col min="121" max="121" width="10.42578125" style="8" bestFit="1" customWidth="1"/>
    <col min="122" max="122" width="10" style="5" customWidth="1"/>
    <col min="123" max="123" width="10" style="8" customWidth="1"/>
    <col min="124" max="124" width="8.7109375" style="5" customWidth="1"/>
    <col min="125" max="125" width="9" style="8" customWidth="1"/>
    <col min="126" max="126" width="10.28515625" style="8" customWidth="1"/>
    <col min="127" max="127" width="8.5703125" style="7" customWidth="1"/>
    <col min="128" max="128" width="7.28515625" style="13" customWidth="1"/>
    <col min="129" max="129" width="11" style="51" customWidth="1"/>
    <col min="130" max="130" width="43" style="15" customWidth="1"/>
    <col min="131" max="131" width="44.5703125" style="4" customWidth="1"/>
    <col min="132" max="132" width="27.42578125" style="15" customWidth="1"/>
    <col min="133" max="133" width="10.42578125" style="15" customWidth="1"/>
    <col min="134" max="134" width="8" style="4" customWidth="1"/>
    <col min="135" max="135" width="6.28515625" style="4" customWidth="1"/>
    <col min="136" max="136" width="8.7109375" style="4" customWidth="1"/>
    <col min="137" max="137" width="6.5703125" style="4" customWidth="1"/>
    <col min="138" max="138" width="5.5703125" style="4" customWidth="1"/>
    <col min="139" max="139" width="7.7109375" style="4" customWidth="1"/>
    <col min="140" max="140" width="28.28515625" style="4" customWidth="1"/>
    <col min="141" max="16384" width="11.42578125" style="4"/>
  </cols>
  <sheetData>
    <row r="1" spans="1:256" ht="26.25" customHeight="1" thickBot="1" x14ac:dyDescent="0.3">
      <c r="A1" s="4">
        <v>1</v>
      </c>
      <c r="B1" s="4">
        <v>2</v>
      </c>
      <c r="C1" s="4">
        <v>3</v>
      </c>
      <c r="D1" s="4">
        <v>4</v>
      </c>
      <c r="E1" s="21">
        <v>5</v>
      </c>
      <c r="F1" s="4">
        <v>6</v>
      </c>
      <c r="G1" s="4">
        <v>7</v>
      </c>
      <c r="H1" s="4">
        <v>8</v>
      </c>
      <c r="I1" s="4">
        <v>9</v>
      </c>
      <c r="J1" s="4">
        <v>10</v>
      </c>
      <c r="K1" s="4">
        <v>11</v>
      </c>
      <c r="L1" s="4">
        <v>12</v>
      </c>
      <c r="M1" s="4">
        <v>13</v>
      </c>
      <c r="N1" s="4">
        <v>14</v>
      </c>
      <c r="O1" s="4">
        <v>15</v>
      </c>
      <c r="P1" s="4">
        <v>16</v>
      </c>
      <c r="Q1" s="4">
        <v>17</v>
      </c>
      <c r="R1" s="4">
        <v>18</v>
      </c>
      <c r="S1" s="4">
        <v>19</v>
      </c>
      <c r="T1" s="4">
        <v>20</v>
      </c>
      <c r="U1" s="4">
        <v>21</v>
      </c>
      <c r="V1" s="4">
        <v>22</v>
      </c>
      <c r="W1" s="4">
        <v>23</v>
      </c>
      <c r="X1" s="4">
        <v>24</v>
      </c>
      <c r="Y1" s="4">
        <v>25</v>
      </c>
      <c r="Z1" s="4">
        <v>26</v>
      </c>
      <c r="AA1" s="4">
        <v>27</v>
      </c>
      <c r="AB1" s="4">
        <v>28</v>
      </c>
      <c r="AC1" s="4">
        <v>29</v>
      </c>
      <c r="AD1" s="4">
        <v>30</v>
      </c>
      <c r="AE1" s="4">
        <v>31</v>
      </c>
      <c r="AF1" s="4">
        <v>32</v>
      </c>
      <c r="AG1" s="4">
        <v>33</v>
      </c>
      <c r="AH1" s="4">
        <v>34</v>
      </c>
      <c r="AI1" s="4">
        <v>35</v>
      </c>
      <c r="AJ1" s="4">
        <v>36</v>
      </c>
      <c r="AK1" s="4">
        <v>37</v>
      </c>
      <c r="AL1" s="4">
        <v>38</v>
      </c>
      <c r="AM1" s="4">
        <v>39</v>
      </c>
      <c r="AN1" s="4">
        <v>40</v>
      </c>
      <c r="AO1" s="4">
        <v>41</v>
      </c>
      <c r="AP1" s="4">
        <v>42</v>
      </c>
      <c r="AQ1" s="4">
        <v>43</v>
      </c>
      <c r="AR1" s="4">
        <v>44</v>
      </c>
      <c r="AS1" s="4">
        <v>45</v>
      </c>
      <c r="AT1" s="4">
        <v>46</v>
      </c>
      <c r="AU1" s="4">
        <v>47</v>
      </c>
      <c r="AV1" s="4">
        <v>48</v>
      </c>
      <c r="AW1" s="4">
        <v>49</v>
      </c>
      <c r="AX1" s="4">
        <v>50</v>
      </c>
      <c r="AY1" s="4">
        <v>51</v>
      </c>
      <c r="AZ1" s="4">
        <v>52</v>
      </c>
      <c r="BA1" s="4">
        <v>53</v>
      </c>
      <c r="BB1" s="4">
        <v>54</v>
      </c>
      <c r="BC1" s="4">
        <v>55</v>
      </c>
      <c r="BD1" s="4">
        <v>56</v>
      </c>
      <c r="BE1" s="4">
        <v>57</v>
      </c>
      <c r="BF1" s="4">
        <v>58</v>
      </c>
      <c r="BG1" s="4">
        <v>59</v>
      </c>
      <c r="BH1" s="4">
        <v>60</v>
      </c>
      <c r="BI1" s="4">
        <v>61</v>
      </c>
      <c r="BJ1" s="4">
        <v>62</v>
      </c>
      <c r="BK1" s="4">
        <v>63</v>
      </c>
      <c r="BL1" s="4">
        <v>64</v>
      </c>
      <c r="BM1" s="4">
        <v>65</v>
      </c>
      <c r="BN1" s="4">
        <v>66</v>
      </c>
      <c r="BO1" s="4">
        <v>67</v>
      </c>
      <c r="BP1" s="4">
        <v>68</v>
      </c>
      <c r="BQ1" s="4">
        <v>69</v>
      </c>
      <c r="BR1" s="4">
        <v>70</v>
      </c>
      <c r="BS1" s="4">
        <v>71</v>
      </c>
      <c r="BT1" s="4">
        <v>72</v>
      </c>
      <c r="BU1" s="4">
        <v>73</v>
      </c>
      <c r="BV1" s="4">
        <v>74</v>
      </c>
      <c r="BW1" s="4">
        <v>75</v>
      </c>
      <c r="BX1" s="4">
        <v>76</v>
      </c>
      <c r="BY1" s="4">
        <v>77</v>
      </c>
      <c r="BZ1" s="4">
        <v>78</v>
      </c>
      <c r="CA1" s="4">
        <v>79</v>
      </c>
      <c r="CB1" s="4">
        <v>80</v>
      </c>
      <c r="CC1" s="4">
        <v>81</v>
      </c>
      <c r="CD1" s="4">
        <v>82</v>
      </c>
      <c r="CE1" s="4">
        <v>83</v>
      </c>
      <c r="CF1" s="4">
        <v>84</v>
      </c>
      <c r="CG1" s="4">
        <v>85</v>
      </c>
      <c r="CH1" s="4">
        <v>86</v>
      </c>
      <c r="CI1" s="4">
        <v>87</v>
      </c>
      <c r="CJ1" s="4">
        <v>88</v>
      </c>
      <c r="CK1" s="4">
        <v>89</v>
      </c>
      <c r="CL1" s="4">
        <v>90</v>
      </c>
      <c r="CM1" s="4">
        <v>91</v>
      </c>
      <c r="CN1" s="4">
        <v>92</v>
      </c>
      <c r="CO1" s="4">
        <v>93</v>
      </c>
      <c r="CP1" s="4">
        <v>94</v>
      </c>
      <c r="CQ1" s="4">
        <v>95</v>
      </c>
      <c r="CR1" s="4">
        <v>96</v>
      </c>
      <c r="CS1" s="4">
        <v>97</v>
      </c>
      <c r="CT1" s="4">
        <v>98</v>
      </c>
      <c r="CU1" s="4">
        <v>99</v>
      </c>
      <c r="CV1" s="4">
        <v>100</v>
      </c>
      <c r="CW1" s="4">
        <v>101</v>
      </c>
      <c r="CX1" s="4">
        <v>102</v>
      </c>
      <c r="CY1" s="4">
        <v>103</v>
      </c>
      <c r="CZ1" s="4">
        <v>104</v>
      </c>
      <c r="DA1" s="4">
        <v>105</v>
      </c>
      <c r="DB1" s="4">
        <v>106</v>
      </c>
      <c r="DC1" s="4">
        <v>107</v>
      </c>
      <c r="DD1" s="4">
        <v>108</v>
      </c>
      <c r="DE1" s="4">
        <v>109</v>
      </c>
      <c r="DF1" s="4">
        <v>110</v>
      </c>
      <c r="DG1" s="4">
        <v>111</v>
      </c>
      <c r="DH1" s="4">
        <v>112</v>
      </c>
      <c r="DI1" s="4">
        <v>113</v>
      </c>
      <c r="DJ1" s="4">
        <v>114</v>
      </c>
      <c r="DK1" s="4">
        <v>115</v>
      </c>
      <c r="DL1" s="4">
        <v>116</v>
      </c>
      <c r="DM1" s="4">
        <v>117</v>
      </c>
      <c r="DN1" s="4">
        <v>118</v>
      </c>
      <c r="DO1" s="4">
        <v>119</v>
      </c>
      <c r="DP1" s="4">
        <v>120</v>
      </c>
      <c r="DQ1" s="4">
        <v>121</v>
      </c>
      <c r="DR1" s="4">
        <v>122</v>
      </c>
      <c r="DS1" s="4">
        <v>123</v>
      </c>
      <c r="DT1" s="4">
        <v>124</v>
      </c>
      <c r="DU1" s="4">
        <v>125</v>
      </c>
      <c r="DV1" s="4">
        <v>126</v>
      </c>
      <c r="DW1" s="4">
        <v>127</v>
      </c>
      <c r="DX1" s="4">
        <v>128</v>
      </c>
      <c r="DY1" s="4">
        <v>129</v>
      </c>
      <c r="DZ1" s="4">
        <v>130</v>
      </c>
      <c r="EA1" s="4">
        <v>131</v>
      </c>
      <c r="EB1" s="4">
        <v>132</v>
      </c>
      <c r="EC1" s="4">
        <v>133</v>
      </c>
      <c r="ED1" s="4">
        <v>134</v>
      </c>
      <c r="EE1" s="4">
        <v>135</v>
      </c>
      <c r="EF1" s="4">
        <v>136</v>
      </c>
      <c r="EG1" s="4">
        <v>137</v>
      </c>
      <c r="EH1" s="4">
        <v>138</v>
      </c>
      <c r="EI1" s="4">
        <v>139</v>
      </c>
    </row>
    <row r="2" spans="1:256" s="3" customFormat="1" ht="12.75" customHeight="1" x14ac:dyDescent="0.25">
      <c r="A2" s="289" t="s">
        <v>240</v>
      </c>
      <c r="B2" s="102"/>
      <c r="C2" s="103"/>
      <c r="D2" s="103"/>
      <c r="E2" s="104" t="s">
        <v>157</v>
      </c>
      <c r="F2" s="281" t="s">
        <v>231</v>
      </c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92"/>
      <c r="Z2" s="261" t="s">
        <v>232</v>
      </c>
      <c r="AA2" s="262"/>
      <c r="AB2" s="262"/>
      <c r="AC2" s="262"/>
      <c r="AD2" s="262"/>
      <c r="AE2" s="262"/>
      <c r="AF2" s="262"/>
      <c r="AG2" s="262"/>
      <c r="AH2" s="262"/>
      <c r="AI2" s="262"/>
      <c r="AJ2" s="262"/>
      <c r="AK2" s="262"/>
      <c r="AL2" s="263"/>
      <c r="AM2" s="105"/>
      <c r="AN2" s="286" t="s">
        <v>233</v>
      </c>
      <c r="AO2" s="287"/>
      <c r="AP2" s="287"/>
      <c r="AQ2" s="287"/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F2" s="287"/>
      <c r="BG2" s="287"/>
      <c r="BH2" s="287"/>
      <c r="BI2" s="288"/>
      <c r="BJ2" s="262" t="s">
        <v>234</v>
      </c>
      <c r="BK2" s="262"/>
      <c r="BL2" s="262"/>
      <c r="BM2" s="262"/>
      <c r="BN2" s="262"/>
      <c r="BO2" s="262"/>
      <c r="BP2" s="262"/>
      <c r="BQ2" s="262"/>
      <c r="BR2" s="262"/>
      <c r="BS2" s="262"/>
      <c r="BT2" s="263"/>
      <c r="BU2" s="261" t="s">
        <v>241</v>
      </c>
      <c r="BV2" s="262"/>
      <c r="BW2" s="262"/>
      <c r="BX2" s="262"/>
      <c r="BY2" s="262"/>
      <c r="BZ2" s="262"/>
      <c r="CA2" s="262"/>
      <c r="CB2" s="262"/>
      <c r="CC2" s="262"/>
      <c r="CD2" s="262"/>
      <c r="CE2" s="262"/>
      <c r="CF2" s="262"/>
      <c r="CG2" s="262"/>
      <c r="CH2" s="262"/>
      <c r="CI2" s="262"/>
      <c r="CJ2" s="262"/>
      <c r="CK2" s="262"/>
      <c r="CL2" s="262"/>
      <c r="CM2" s="262"/>
      <c r="CN2" s="262"/>
      <c r="CO2" s="263"/>
      <c r="CP2" s="258" t="s">
        <v>235</v>
      </c>
      <c r="CQ2" s="259"/>
      <c r="CR2" s="259"/>
      <c r="CS2" s="259"/>
      <c r="CT2" s="259"/>
      <c r="CU2" s="259"/>
      <c r="CV2" s="259"/>
      <c r="CW2" s="259"/>
      <c r="CX2" s="259"/>
      <c r="CY2" s="259"/>
      <c r="CZ2" s="259"/>
      <c r="DA2" s="259"/>
      <c r="DB2" s="259"/>
      <c r="DC2" s="259"/>
      <c r="DD2" s="259"/>
      <c r="DE2" s="260"/>
      <c r="DF2" s="258" t="s">
        <v>244</v>
      </c>
      <c r="DG2" s="259"/>
      <c r="DH2" s="260"/>
      <c r="DI2" s="281" t="s">
        <v>236</v>
      </c>
      <c r="DJ2" s="281"/>
      <c r="DK2" s="281"/>
      <c r="DL2" s="281"/>
      <c r="DM2" s="281"/>
      <c r="DN2" s="281"/>
      <c r="DO2" s="281"/>
      <c r="DP2" s="281"/>
      <c r="DQ2" s="281"/>
      <c r="DR2" s="281"/>
      <c r="DS2" s="281"/>
      <c r="DT2" s="281"/>
      <c r="DU2" s="281"/>
      <c r="DV2" s="281"/>
      <c r="DW2" s="281"/>
      <c r="DX2" s="281"/>
      <c r="DY2" s="281"/>
      <c r="DZ2" s="281"/>
      <c r="EA2" s="281"/>
      <c r="EB2" s="281"/>
      <c r="EC2" s="277" t="s">
        <v>237</v>
      </c>
      <c r="ED2" s="278"/>
      <c r="EE2" s="278"/>
      <c r="EF2" s="278"/>
      <c r="EG2" s="278"/>
      <c r="EH2" s="278"/>
      <c r="EI2" s="279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</row>
    <row r="3" spans="1:256" s="3" customFormat="1" ht="18.75" x14ac:dyDescent="0.35">
      <c r="A3" s="290"/>
      <c r="B3" s="106" t="s">
        <v>87</v>
      </c>
      <c r="C3" s="107" t="s">
        <v>239</v>
      </c>
      <c r="D3" s="107" t="s">
        <v>238</v>
      </c>
      <c r="E3" s="108" t="s">
        <v>159</v>
      </c>
      <c r="F3" s="275" t="s">
        <v>88</v>
      </c>
      <c r="G3" s="276"/>
      <c r="H3" s="275" t="s">
        <v>4</v>
      </c>
      <c r="I3" s="272"/>
      <c r="J3" s="268" t="s">
        <v>89</v>
      </c>
      <c r="K3" s="276"/>
      <c r="L3" s="275" t="s">
        <v>5</v>
      </c>
      <c r="M3" s="272"/>
      <c r="N3" s="268" t="s">
        <v>6</v>
      </c>
      <c r="O3" s="269"/>
      <c r="P3" s="275" t="s">
        <v>7</v>
      </c>
      <c r="Q3" s="272"/>
      <c r="R3" s="268" t="s">
        <v>8</v>
      </c>
      <c r="S3" s="276"/>
      <c r="T3" s="268" t="s">
        <v>9</v>
      </c>
      <c r="U3" s="269"/>
      <c r="V3" s="268" t="s">
        <v>10</v>
      </c>
      <c r="W3" s="276"/>
      <c r="X3" s="223" t="s">
        <v>11</v>
      </c>
      <c r="Y3" s="110" t="s">
        <v>12</v>
      </c>
      <c r="Z3" s="268" t="s">
        <v>13</v>
      </c>
      <c r="AA3" s="269"/>
      <c r="AB3" s="268" t="s">
        <v>14</v>
      </c>
      <c r="AC3" s="276"/>
      <c r="AD3" s="275" t="s">
        <v>15</v>
      </c>
      <c r="AE3" s="272"/>
      <c r="AF3" s="268" t="s">
        <v>198</v>
      </c>
      <c r="AG3" s="269"/>
      <c r="AH3" s="268" t="s">
        <v>156</v>
      </c>
      <c r="AI3" s="269"/>
      <c r="AJ3" s="268" t="s">
        <v>90</v>
      </c>
      <c r="AK3" s="276"/>
      <c r="AL3" s="224" t="s">
        <v>91</v>
      </c>
      <c r="AM3" s="268" t="s">
        <v>16</v>
      </c>
      <c r="AN3" s="276"/>
      <c r="AO3" s="268" t="s">
        <v>17</v>
      </c>
      <c r="AP3" s="272"/>
      <c r="AQ3" s="275" t="s">
        <v>2</v>
      </c>
      <c r="AR3" s="269"/>
      <c r="AS3" s="108" t="s">
        <v>62</v>
      </c>
      <c r="AT3" s="225" t="s">
        <v>18</v>
      </c>
      <c r="AU3" s="268" t="s">
        <v>220</v>
      </c>
      <c r="AV3" s="276"/>
      <c r="AW3" s="225" t="s">
        <v>19</v>
      </c>
      <c r="AX3" s="273" t="s">
        <v>20</v>
      </c>
      <c r="AY3" s="274"/>
      <c r="AZ3" s="224" t="s">
        <v>21</v>
      </c>
      <c r="BA3" s="111" t="s">
        <v>22</v>
      </c>
      <c r="BB3" s="111" t="s">
        <v>22</v>
      </c>
      <c r="BC3" s="265" t="s">
        <v>23</v>
      </c>
      <c r="BD3" s="280"/>
      <c r="BE3" s="112" t="s">
        <v>24</v>
      </c>
      <c r="BF3" s="265" t="s">
        <v>25</v>
      </c>
      <c r="BG3" s="280"/>
      <c r="BH3" s="112" t="s">
        <v>26</v>
      </c>
      <c r="BI3" s="113" t="s">
        <v>27</v>
      </c>
      <c r="BJ3" s="225" t="s">
        <v>62</v>
      </c>
      <c r="BK3" s="268" t="s">
        <v>28</v>
      </c>
      <c r="BL3" s="269"/>
      <c r="BM3" s="108" t="s">
        <v>29</v>
      </c>
      <c r="BN3" s="275" t="s">
        <v>221</v>
      </c>
      <c r="BO3" s="272"/>
      <c r="BP3" s="264" t="s">
        <v>30</v>
      </c>
      <c r="BQ3" s="274"/>
      <c r="BR3" s="226"/>
      <c r="BS3" s="265" t="s">
        <v>31</v>
      </c>
      <c r="BT3" s="274"/>
      <c r="BU3" s="268" t="s">
        <v>222</v>
      </c>
      <c r="BV3" s="272"/>
      <c r="BW3" s="273" t="s">
        <v>32</v>
      </c>
      <c r="BX3" s="274"/>
      <c r="BY3" s="264" t="s">
        <v>242</v>
      </c>
      <c r="BZ3" s="265"/>
      <c r="CA3" s="266"/>
      <c r="CB3" s="115" t="s">
        <v>33</v>
      </c>
      <c r="CC3" s="267" t="s">
        <v>34</v>
      </c>
      <c r="CD3" s="280"/>
      <c r="CE3" s="264" t="s">
        <v>242</v>
      </c>
      <c r="CF3" s="265"/>
      <c r="CG3" s="266"/>
      <c r="CH3" s="116" t="s">
        <v>35</v>
      </c>
      <c r="CI3" s="273" t="s">
        <v>36</v>
      </c>
      <c r="CJ3" s="274"/>
      <c r="CK3" s="265" t="s">
        <v>242</v>
      </c>
      <c r="CL3" s="267"/>
      <c r="CM3" s="117" t="s">
        <v>37</v>
      </c>
      <c r="CN3" s="227" t="s">
        <v>38</v>
      </c>
      <c r="CO3" s="117"/>
      <c r="CP3" s="273" t="s">
        <v>39</v>
      </c>
      <c r="CQ3" s="280"/>
      <c r="CR3" s="264" t="s">
        <v>243</v>
      </c>
      <c r="CS3" s="265"/>
      <c r="CT3" s="266"/>
      <c r="CU3" s="227" t="s">
        <v>40</v>
      </c>
      <c r="CV3" s="273" t="s">
        <v>41</v>
      </c>
      <c r="CW3" s="274"/>
      <c r="CX3" s="265" t="s">
        <v>242</v>
      </c>
      <c r="CY3" s="267"/>
      <c r="CZ3" s="117" t="s">
        <v>42</v>
      </c>
      <c r="DA3" s="227" t="s">
        <v>43</v>
      </c>
      <c r="DB3" s="117"/>
      <c r="DC3" s="228" t="s">
        <v>44</v>
      </c>
      <c r="DD3" s="117" t="s">
        <v>45</v>
      </c>
      <c r="DE3" s="118" t="s">
        <v>46</v>
      </c>
      <c r="DF3" s="212" t="s">
        <v>47</v>
      </c>
      <c r="DG3" s="212" t="s">
        <v>48</v>
      </c>
      <c r="DH3" s="219"/>
      <c r="DI3" s="270" t="s">
        <v>204</v>
      </c>
      <c r="DJ3" s="270"/>
      <c r="DK3" s="271"/>
      <c r="DL3" s="264" t="s">
        <v>49</v>
      </c>
      <c r="DM3" s="266"/>
      <c r="DN3" s="284" t="s">
        <v>205</v>
      </c>
      <c r="DO3" s="285"/>
      <c r="DP3" s="282" t="s">
        <v>50</v>
      </c>
      <c r="DQ3" s="283"/>
      <c r="DR3" s="264" t="s">
        <v>51</v>
      </c>
      <c r="DS3" s="266"/>
      <c r="DT3" s="264" t="s">
        <v>52</v>
      </c>
      <c r="DU3" s="266"/>
      <c r="DV3" s="224" t="s">
        <v>55</v>
      </c>
      <c r="DW3" s="268" t="s">
        <v>53</v>
      </c>
      <c r="DX3" s="275"/>
      <c r="DY3" s="269"/>
      <c r="DZ3" s="229" t="s">
        <v>245</v>
      </c>
      <c r="EA3" s="119" t="s">
        <v>246</v>
      </c>
      <c r="EB3" s="229" t="s">
        <v>214</v>
      </c>
      <c r="EC3" s="120" t="s">
        <v>68</v>
      </c>
      <c r="ED3" s="230"/>
      <c r="EE3" s="230"/>
      <c r="EF3" s="121"/>
      <c r="EG3" s="122"/>
      <c r="EH3" s="230"/>
      <c r="EI3" s="123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</row>
    <row r="4" spans="1:256" s="3" customFormat="1" ht="13.5" customHeight="1" thickBot="1" x14ac:dyDescent="0.3">
      <c r="A4" s="291"/>
      <c r="B4" s="124"/>
      <c r="C4" s="125"/>
      <c r="D4" s="125"/>
      <c r="E4" s="126" t="s">
        <v>127</v>
      </c>
      <c r="F4" s="127" t="s">
        <v>129</v>
      </c>
      <c r="G4" s="128" t="s">
        <v>88</v>
      </c>
      <c r="H4" s="127" t="s">
        <v>130</v>
      </c>
      <c r="I4" s="128" t="s">
        <v>92</v>
      </c>
      <c r="J4" s="129" t="s">
        <v>131</v>
      </c>
      <c r="K4" s="130" t="s">
        <v>89</v>
      </c>
      <c r="L4" s="131" t="s">
        <v>132</v>
      </c>
      <c r="M4" s="130" t="s">
        <v>93</v>
      </c>
      <c r="N4" s="112" t="s">
        <v>217</v>
      </c>
      <c r="O4" s="132" t="s">
        <v>227</v>
      </c>
      <c r="P4" s="131" t="s">
        <v>133</v>
      </c>
      <c r="Q4" s="130" t="s">
        <v>94</v>
      </c>
      <c r="R4" s="133" t="s">
        <v>134</v>
      </c>
      <c r="S4" s="130" t="s">
        <v>95</v>
      </c>
      <c r="T4" s="112" t="s">
        <v>218</v>
      </c>
      <c r="U4" s="134" t="s">
        <v>226</v>
      </c>
      <c r="V4" s="133" t="s">
        <v>135</v>
      </c>
      <c r="W4" s="130" t="s">
        <v>96</v>
      </c>
      <c r="X4" s="135" t="s">
        <v>169</v>
      </c>
      <c r="Y4" s="136" t="s">
        <v>170</v>
      </c>
      <c r="Z4" s="137" t="s">
        <v>136</v>
      </c>
      <c r="AA4" s="130" t="s">
        <v>97</v>
      </c>
      <c r="AB4" s="137" t="s">
        <v>137</v>
      </c>
      <c r="AC4" s="130" t="s">
        <v>98</v>
      </c>
      <c r="AD4" s="138" t="s">
        <v>138</v>
      </c>
      <c r="AE4" s="139" t="s">
        <v>99</v>
      </c>
      <c r="AF4" s="137" t="s">
        <v>199</v>
      </c>
      <c r="AG4" s="139" t="s">
        <v>198</v>
      </c>
      <c r="AH4" s="137" t="s">
        <v>155</v>
      </c>
      <c r="AI4" s="139" t="s">
        <v>225</v>
      </c>
      <c r="AJ4" s="137" t="s">
        <v>139</v>
      </c>
      <c r="AK4" s="130" t="s">
        <v>90</v>
      </c>
      <c r="AL4" s="140" t="s">
        <v>100</v>
      </c>
      <c r="AM4" s="137" t="s">
        <v>200</v>
      </c>
      <c r="AN4" s="130" t="s">
        <v>201</v>
      </c>
      <c r="AO4" s="133" t="s">
        <v>171</v>
      </c>
      <c r="AP4" s="130" t="s">
        <v>172</v>
      </c>
      <c r="AQ4" s="133" t="s">
        <v>1</v>
      </c>
      <c r="AR4" s="130" t="s">
        <v>2</v>
      </c>
      <c r="AS4" s="126" t="s">
        <v>166</v>
      </c>
      <c r="AT4" s="141" t="s">
        <v>173</v>
      </c>
      <c r="AU4" s="142" t="s">
        <v>140</v>
      </c>
      <c r="AV4" s="130" t="s">
        <v>101</v>
      </c>
      <c r="AW4" s="141" t="s">
        <v>102</v>
      </c>
      <c r="AX4" s="133" t="s">
        <v>174</v>
      </c>
      <c r="AY4" s="143" t="s">
        <v>175</v>
      </c>
      <c r="AZ4" s="131" t="s">
        <v>103</v>
      </c>
      <c r="BA4" s="144" t="s">
        <v>79</v>
      </c>
      <c r="BB4" s="144" t="s">
        <v>80</v>
      </c>
      <c r="BC4" s="131" t="s">
        <v>141</v>
      </c>
      <c r="BD4" s="145" t="s">
        <v>104</v>
      </c>
      <c r="BE4" s="146" t="s">
        <v>72</v>
      </c>
      <c r="BF4" s="131" t="s">
        <v>142</v>
      </c>
      <c r="BG4" s="145" t="s">
        <v>105</v>
      </c>
      <c r="BH4" s="146" t="s">
        <v>106</v>
      </c>
      <c r="BI4" s="147" t="s">
        <v>107</v>
      </c>
      <c r="BJ4" s="141" t="s">
        <v>176</v>
      </c>
      <c r="BK4" s="133" t="s">
        <v>163</v>
      </c>
      <c r="BL4" s="130" t="s">
        <v>161</v>
      </c>
      <c r="BM4" s="126" t="s">
        <v>162</v>
      </c>
      <c r="BN4" s="148" t="s">
        <v>177</v>
      </c>
      <c r="BO4" s="130" t="s">
        <v>164</v>
      </c>
      <c r="BP4" s="133" t="s">
        <v>178</v>
      </c>
      <c r="BQ4" s="143" t="s">
        <v>224</v>
      </c>
      <c r="BR4" s="216" t="s">
        <v>229</v>
      </c>
      <c r="BS4" s="131" t="s">
        <v>165</v>
      </c>
      <c r="BT4" s="145" t="s">
        <v>230</v>
      </c>
      <c r="BU4" s="142" t="s">
        <v>143</v>
      </c>
      <c r="BV4" s="130" t="s">
        <v>108</v>
      </c>
      <c r="BW4" s="133" t="s">
        <v>179</v>
      </c>
      <c r="BX4" s="145" t="s">
        <v>109</v>
      </c>
      <c r="BY4" s="131" t="s">
        <v>145</v>
      </c>
      <c r="BZ4" s="145" t="s">
        <v>144</v>
      </c>
      <c r="CA4" s="149" t="s">
        <v>59</v>
      </c>
      <c r="CB4" s="146" t="s">
        <v>110</v>
      </c>
      <c r="CC4" s="131" t="s">
        <v>64</v>
      </c>
      <c r="CD4" s="150" t="s">
        <v>186</v>
      </c>
      <c r="CE4" s="133" t="s">
        <v>65</v>
      </c>
      <c r="CF4" s="145" t="s">
        <v>66</v>
      </c>
      <c r="CG4" s="151" t="s">
        <v>58</v>
      </c>
      <c r="CH4" s="152" t="s">
        <v>168</v>
      </c>
      <c r="CI4" s="133" t="s">
        <v>180</v>
      </c>
      <c r="CJ4" s="145" t="s">
        <v>181</v>
      </c>
      <c r="CK4" s="131" t="s">
        <v>187</v>
      </c>
      <c r="CL4" s="145" t="s">
        <v>188</v>
      </c>
      <c r="CM4" s="146" t="s">
        <v>182</v>
      </c>
      <c r="CN4" s="140" t="s">
        <v>111</v>
      </c>
      <c r="CO4" s="153" t="s">
        <v>183</v>
      </c>
      <c r="CP4" s="142" t="s">
        <v>146</v>
      </c>
      <c r="CQ4" s="145" t="s">
        <v>147</v>
      </c>
      <c r="CR4" s="133" t="s">
        <v>184</v>
      </c>
      <c r="CS4" s="145" t="s">
        <v>185</v>
      </c>
      <c r="CT4" s="145" t="s">
        <v>60</v>
      </c>
      <c r="CU4" s="140" t="s">
        <v>112</v>
      </c>
      <c r="CV4" s="133" t="s">
        <v>148</v>
      </c>
      <c r="CW4" s="145" t="s">
        <v>113</v>
      </c>
      <c r="CX4" s="131" t="s">
        <v>153</v>
      </c>
      <c r="CY4" s="145" t="s">
        <v>149</v>
      </c>
      <c r="CZ4" s="146" t="s">
        <v>114</v>
      </c>
      <c r="DA4" s="140" t="s">
        <v>115</v>
      </c>
      <c r="DB4" s="153" t="s">
        <v>183</v>
      </c>
      <c r="DC4" s="154" t="s">
        <v>116</v>
      </c>
      <c r="DD4" s="143" t="s">
        <v>54</v>
      </c>
      <c r="DE4" s="155" t="s">
        <v>117</v>
      </c>
      <c r="DF4" s="156" t="s">
        <v>189</v>
      </c>
      <c r="DG4" s="156" t="s">
        <v>190</v>
      </c>
      <c r="DH4" s="155" t="s">
        <v>228</v>
      </c>
      <c r="DI4" s="217" t="s">
        <v>202</v>
      </c>
      <c r="DJ4" s="157" t="s">
        <v>203</v>
      </c>
      <c r="DK4" s="157" t="s">
        <v>204</v>
      </c>
      <c r="DL4" s="143" t="s">
        <v>210</v>
      </c>
      <c r="DM4" s="143" t="s">
        <v>211</v>
      </c>
      <c r="DN4" s="158" t="s">
        <v>206</v>
      </c>
      <c r="DO4" s="159" t="s">
        <v>205</v>
      </c>
      <c r="DP4" s="231" t="s">
        <v>85</v>
      </c>
      <c r="DQ4" s="160" t="s">
        <v>86</v>
      </c>
      <c r="DR4" s="114" t="s">
        <v>74</v>
      </c>
      <c r="DS4" s="161" t="s">
        <v>73</v>
      </c>
      <c r="DT4" s="114" t="s">
        <v>0</v>
      </c>
      <c r="DU4" s="161" t="s">
        <v>219</v>
      </c>
      <c r="DV4" s="138" t="s">
        <v>82</v>
      </c>
      <c r="DW4" s="109" t="s">
        <v>83</v>
      </c>
      <c r="DX4" s="134" t="s">
        <v>84</v>
      </c>
      <c r="DY4" s="136" t="s">
        <v>118</v>
      </c>
      <c r="DZ4" s="229" t="s">
        <v>55</v>
      </c>
      <c r="EA4" s="119" t="s">
        <v>56</v>
      </c>
      <c r="EB4" s="229" t="s">
        <v>81</v>
      </c>
      <c r="EC4" s="120" t="s">
        <v>67</v>
      </c>
      <c r="ED4" s="162" t="s">
        <v>167</v>
      </c>
      <c r="EE4" s="214" t="s">
        <v>191</v>
      </c>
      <c r="EF4" s="162" t="s">
        <v>216</v>
      </c>
      <c r="EG4" s="215" t="s">
        <v>70</v>
      </c>
      <c r="EH4" s="213" t="s">
        <v>71</v>
      </c>
      <c r="EI4" s="163" t="s">
        <v>61</v>
      </c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</row>
    <row r="5" spans="1:256" s="3" customFormat="1" ht="16.5" thickBot="1" x14ac:dyDescent="0.3">
      <c r="A5" s="92"/>
      <c r="B5" s="164" t="s">
        <v>119</v>
      </c>
      <c r="C5" s="410" t="s">
        <v>119</v>
      </c>
      <c r="D5" s="165" t="s">
        <v>119</v>
      </c>
      <c r="E5" s="166" t="s">
        <v>128</v>
      </c>
      <c r="F5" s="167" t="s">
        <v>150</v>
      </c>
      <c r="G5" s="168" t="s">
        <v>120</v>
      </c>
      <c r="H5" s="169" t="s">
        <v>150</v>
      </c>
      <c r="I5" s="168" t="s">
        <v>120</v>
      </c>
      <c r="J5" s="167" t="s">
        <v>150</v>
      </c>
      <c r="K5" s="168" t="s">
        <v>120</v>
      </c>
      <c r="L5" s="169" t="s">
        <v>150</v>
      </c>
      <c r="M5" s="168" t="s">
        <v>120</v>
      </c>
      <c r="N5" s="167" t="s">
        <v>150</v>
      </c>
      <c r="O5" s="168" t="s">
        <v>120</v>
      </c>
      <c r="P5" s="169" t="s">
        <v>150</v>
      </c>
      <c r="Q5" s="168" t="s">
        <v>120</v>
      </c>
      <c r="R5" s="167" t="s">
        <v>150</v>
      </c>
      <c r="S5" s="168" t="s">
        <v>120</v>
      </c>
      <c r="T5" s="170" t="s">
        <v>150</v>
      </c>
      <c r="U5" s="168" t="s">
        <v>120</v>
      </c>
      <c r="V5" s="167" t="s">
        <v>150</v>
      </c>
      <c r="W5" s="171" t="s">
        <v>120</v>
      </c>
      <c r="X5" s="172" t="s">
        <v>121</v>
      </c>
      <c r="Y5" s="173" t="s">
        <v>120</v>
      </c>
      <c r="Z5" s="232" t="s">
        <v>150</v>
      </c>
      <c r="AA5" s="134" t="s">
        <v>120</v>
      </c>
      <c r="AB5" s="109" t="s">
        <v>150</v>
      </c>
      <c r="AC5" s="134" t="s">
        <v>120</v>
      </c>
      <c r="AD5" s="232" t="s">
        <v>150</v>
      </c>
      <c r="AE5" s="174" t="s">
        <v>120</v>
      </c>
      <c r="AF5" s="109" t="s">
        <v>150</v>
      </c>
      <c r="AG5" s="174" t="s">
        <v>120</v>
      </c>
      <c r="AH5" s="109" t="s">
        <v>150</v>
      </c>
      <c r="AI5" s="174" t="s">
        <v>120</v>
      </c>
      <c r="AJ5" s="109" t="s">
        <v>150</v>
      </c>
      <c r="AK5" s="134" t="s">
        <v>120</v>
      </c>
      <c r="AL5" s="233" t="s">
        <v>119</v>
      </c>
      <c r="AM5" s="175" t="s">
        <v>150</v>
      </c>
      <c r="AN5" s="168" t="s">
        <v>120</v>
      </c>
      <c r="AO5" s="169" t="s">
        <v>150</v>
      </c>
      <c r="AP5" s="168" t="s">
        <v>120</v>
      </c>
      <c r="AQ5" s="167" t="s">
        <v>150</v>
      </c>
      <c r="AR5" s="168" t="s">
        <v>120</v>
      </c>
      <c r="AS5" s="104" t="s">
        <v>119</v>
      </c>
      <c r="AT5" s="176" t="s">
        <v>119</v>
      </c>
      <c r="AU5" s="177" t="s">
        <v>150</v>
      </c>
      <c r="AV5" s="168" t="s">
        <v>120</v>
      </c>
      <c r="AW5" s="176" t="s">
        <v>119</v>
      </c>
      <c r="AX5" s="167" t="s">
        <v>151</v>
      </c>
      <c r="AY5" s="178" t="s">
        <v>121</v>
      </c>
      <c r="AZ5" s="169" t="s">
        <v>119</v>
      </c>
      <c r="BA5" s="179" t="s">
        <v>122</v>
      </c>
      <c r="BB5" s="179" t="s">
        <v>122</v>
      </c>
      <c r="BC5" s="169" t="s">
        <v>152</v>
      </c>
      <c r="BD5" s="180" t="s">
        <v>123</v>
      </c>
      <c r="BE5" s="181" t="s">
        <v>124</v>
      </c>
      <c r="BF5" s="169" t="s">
        <v>152</v>
      </c>
      <c r="BG5" s="180" t="s">
        <v>123</v>
      </c>
      <c r="BH5" s="181" t="s">
        <v>119</v>
      </c>
      <c r="BI5" s="222" t="s">
        <v>124</v>
      </c>
      <c r="BJ5" s="241" t="s">
        <v>119</v>
      </c>
      <c r="BK5" s="167" t="s">
        <v>150</v>
      </c>
      <c r="BL5" s="168" t="s">
        <v>120</v>
      </c>
      <c r="BM5" s="104" t="s">
        <v>119</v>
      </c>
      <c r="BN5" s="242" t="s">
        <v>150</v>
      </c>
      <c r="BO5" s="168" t="s">
        <v>120</v>
      </c>
      <c r="BP5" s="167" t="s">
        <v>151</v>
      </c>
      <c r="BQ5" s="178" t="s">
        <v>121</v>
      </c>
      <c r="BR5" s="179" t="s">
        <v>122</v>
      </c>
      <c r="BS5" s="169" t="s">
        <v>152</v>
      </c>
      <c r="BT5" s="180" t="s">
        <v>123</v>
      </c>
      <c r="BU5" s="177" t="s">
        <v>150</v>
      </c>
      <c r="BV5" s="171" t="s">
        <v>120</v>
      </c>
      <c r="BW5" s="167" t="s">
        <v>152</v>
      </c>
      <c r="BX5" s="180" t="s">
        <v>123</v>
      </c>
      <c r="BY5" s="169" t="s">
        <v>150</v>
      </c>
      <c r="BZ5" s="180" t="s">
        <v>120</v>
      </c>
      <c r="CA5" s="184" t="s">
        <v>120</v>
      </c>
      <c r="CB5" s="181" t="s">
        <v>123</v>
      </c>
      <c r="CC5" s="169" t="s">
        <v>152</v>
      </c>
      <c r="CD5" s="185" t="s">
        <v>123</v>
      </c>
      <c r="CE5" s="167" t="s">
        <v>150</v>
      </c>
      <c r="CF5" s="180" t="s">
        <v>120</v>
      </c>
      <c r="CG5" s="243" t="s">
        <v>120</v>
      </c>
      <c r="CH5" s="186" t="s">
        <v>123</v>
      </c>
      <c r="CI5" s="167" t="s">
        <v>152</v>
      </c>
      <c r="CJ5" s="180" t="s">
        <v>123</v>
      </c>
      <c r="CK5" s="169" t="s">
        <v>150</v>
      </c>
      <c r="CL5" s="180" t="s">
        <v>120</v>
      </c>
      <c r="CM5" s="181" t="s">
        <v>123</v>
      </c>
      <c r="CN5" s="187" t="s">
        <v>123</v>
      </c>
      <c r="CO5" s="167" t="s">
        <v>119</v>
      </c>
      <c r="CP5" s="177" t="s">
        <v>152</v>
      </c>
      <c r="CQ5" s="180" t="s">
        <v>123</v>
      </c>
      <c r="CR5" s="167" t="s">
        <v>150</v>
      </c>
      <c r="CS5" s="180" t="s">
        <v>120</v>
      </c>
      <c r="CT5" s="188" t="s">
        <v>120</v>
      </c>
      <c r="CU5" s="189" t="s">
        <v>123</v>
      </c>
      <c r="CV5" s="224" t="s">
        <v>152</v>
      </c>
      <c r="CW5" s="183" t="s">
        <v>123</v>
      </c>
      <c r="CX5" s="167" t="s">
        <v>150</v>
      </c>
      <c r="CY5" s="180" t="s">
        <v>120</v>
      </c>
      <c r="CZ5" s="190" t="s">
        <v>123</v>
      </c>
      <c r="DA5" s="233" t="s">
        <v>123</v>
      </c>
      <c r="DB5" s="112" t="s">
        <v>119</v>
      </c>
      <c r="DC5" s="234" t="s">
        <v>119</v>
      </c>
      <c r="DD5" s="182" t="s">
        <v>123</v>
      </c>
      <c r="DE5" s="191" t="s">
        <v>119</v>
      </c>
      <c r="DF5" s="192" t="s">
        <v>119</v>
      </c>
      <c r="DG5" s="192" t="s">
        <v>119</v>
      </c>
      <c r="DH5" s="220"/>
      <c r="DI5" s="218" t="s">
        <v>207</v>
      </c>
      <c r="DJ5" s="193" t="s">
        <v>208</v>
      </c>
      <c r="DK5" s="193" t="s">
        <v>209</v>
      </c>
      <c r="DL5" s="178" t="s">
        <v>57</v>
      </c>
      <c r="DM5" s="178" t="s">
        <v>125</v>
      </c>
      <c r="DN5" s="194" t="s">
        <v>57</v>
      </c>
      <c r="DO5" s="195" t="s">
        <v>125</v>
      </c>
      <c r="DP5" s="52" t="s">
        <v>57</v>
      </c>
      <c r="DQ5" s="196" t="s">
        <v>125</v>
      </c>
      <c r="DR5" s="170" t="s">
        <v>57</v>
      </c>
      <c r="DS5" s="180" t="s">
        <v>125</v>
      </c>
      <c r="DT5" s="170" t="s">
        <v>57</v>
      </c>
      <c r="DU5" s="197" t="s">
        <v>125</v>
      </c>
      <c r="DV5" s="198" t="s">
        <v>213</v>
      </c>
      <c r="DW5" s="199" t="s">
        <v>150</v>
      </c>
      <c r="DX5" s="168" t="s">
        <v>120</v>
      </c>
      <c r="DY5" s="200" t="s">
        <v>120</v>
      </c>
      <c r="DZ5" s="201" t="s">
        <v>119</v>
      </c>
      <c r="EA5" s="202" t="s">
        <v>119</v>
      </c>
      <c r="EB5" s="201"/>
      <c r="EC5" s="244"/>
      <c r="ED5" s="245" t="s">
        <v>119</v>
      </c>
      <c r="EE5" s="246" t="s">
        <v>119</v>
      </c>
      <c r="EF5" s="245" t="s">
        <v>119</v>
      </c>
      <c r="EG5" s="246"/>
      <c r="EH5" s="247"/>
      <c r="EI5" s="203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  <c r="IU5" s="4"/>
      <c r="IV5" s="4"/>
    </row>
    <row r="6" spans="1:256" s="1" customFormat="1" x14ac:dyDescent="0.25">
      <c r="A6" s="256" t="s">
        <v>251</v>
      </c>
      <c r="B6" s="248">
        <v>1</v>
      </c>
      <c r="C6" s="252" t="s">
        <v>257</v>
      </c>
      <c r="D6" s="206" t="s">
        <v>192</v>
      </c>
      <c r="E6" s="293" t="s">
        <v>154</v>
      </c>
      <c r="F6" s="294"/>
      <c r="G6" s="295">
        <f>2*bw</f>
        <v>300</v>
      </c>
      <c r="H6" s="296"/>
      <c r="I6" s="295">
        <v>150</v>
      </c>
      <c r="J6" s="296"/>
      <c r="K6" s="295">
        <v>500</v>
      </c>
      <c r="L6" s="296"/>
      <c r="M6" s="295">
        <f>b/3</f>
        <v>100</v>
      </c>
      <c r="N6" s="296"/>
      <c r="O6" s="295">
        <f>hf/2</f>
        <v>50</v>
      </c>
      <c r="P6" s="296"/>
      <c r="Q6" s="295">
        <v>350</v>
      </c>
      <c r="R6" s="296"/>
      <c r="S6" s="295"/>
      <c r="T6" s="296"/>
      <c r="U6" s="295"/>
      <c r="V6" s="296"/>
      <c r="W6" s="295"/>
      <c r="X6" s="297">
        <f t="shared" ref="X6:X9" si="0">bw*h+2*((b-bw)*0.5*hf)+2*((b-bw)*0.5*hh_top*0.5)+2*((bft-bw)*0.5*hft)+2*((bft-bw)*0.5*hh_bot*0.5)</f>
        <v>93750</v>
      </c>
      <c r="Y6" s="298">
        <f t="shared" ref="Y6:Y9" si="1">(bw*h*h*0.5+2*((b-bw)*0.5*hf)*(h-hft-hh_bot-hw-hh_top-0.5*hf)+2*((b-bw)*0.5*hh_top*0.5)*(h-hft-hh_bot-hw-hh_top*2/3)+2*((bft-bw)*0.5*hft)*(h-0.5*hft)+2*((bft-bw)*0.5*hh_bot*0.5)*(h-hft-hh_bot*1/3))/Ac</f>
        <v>212.66666666666666</v>
      </c>
      <c r="Z6" s="299"/>
      <c r="AA6" s="295">
        <v>152</v>
      </c>
      <c r="AB6" s="299"/>
      <c r="AC6" s="295">
        <f t="shared" ref="AC6" si="2">152/2</f>
        <v>76</v>
      </c>
      <c r="AD6" s="299"/>
      <c r="AE6" s="295">
        <v>300</v>
      </c>
      <c r="AF6" s="299"/>
      <c r="AG6" s="295">
        <v>5400</v>
      </c>
      <c r="AH6" s="299"/>
      <c r="AI6" s="295">
        <f t="shared" ref="AI6" si="3">af</f>
        <v>76</v>
      </c>
      <c r="AJ6" s="299"/>
      <c r="AK6" s="295">
        <f t="shared" ref="AK6" si="4">L/2-af/2</f>
        <v>2662</v>
      </c>
      <c r="AL6" s="300">
        <f t="shared" ref="AL6" si="5">a/d</f>
        <v>2.8778378378378378</v>
      </c>
      <c r="AM6" s="301"/>
      <c r="AN6" s="295"/>
      <c r="AO6" s="296"/>
      <c r="AP6" s="295">
        <v>925</v>
      </c>
      <c r="AQ6" s="296">
        <f t="shared" ref="AQ6" si="6">ds_in</f>
        <v>0</v>
      </c>
      <c r="AR6" s="295">
        <f t="shared" ref="AR6" si="7">ds</f>
        <v>925</v>
      </c>
      <c r="AS6" s="302" t="s">
        <v>69</v>
      </c>
      <c r="AT6" s="303">
        <v>4</v>
      </c>
      <c r="AU6" s="304"/>
      <c r="AV6" s="295">
        <f t="shared" ref="AV6" si="8">SQRT(As*4/(ns*PI()))</f>
        <v>29.854106607209232</v>
      </c>
      <c r="AW6" s="302" t="s">
        <v>126</v>
      </c>
      <c r="AX6" s="296"/>
      <c r="AY6" s="305">
        <f t="shared" ref="AY6" si="9">ns*700</f>
        <v>2800</v>
      </c>
      <c r="AZ6" s="296">
        <v>1</v>
      </c>
      <c r="BA6" s="306">
        <f t="shared" ref="BA6" si="10">As*100/(b*d)</f>
        <v>1.0090090090090089</v>
      </c>
      <c r="BB6" s="306">
        <f t="shared" ref="BB6" si="11">As*100/(bw*d)</f>
        <v>2.0180180180180178</v>
      </c>
      <c r="BC6" s="296"/>
      <c r="BD6" s="295">
        <v>550</v>
      </c>
      <c r="BE6" s="300">
        <f t="shared" ref="BE6" si="12">fsy/200</f>
        <v>2.75</v>
      </c>
      <c r="BF6" s="296"/>
      <c r="BG6" s="307"/>
      <c r="BH6" s="300">
        <f t="shared" ref="BH6" si="13">IF(fsy=0," ",ftk/fsy)</f>
        <v>0</v>
      </c>
      <c r="BI6" s="308"/>
      <c r="BJ6" s="302" t="s">
        <v>223</v>
      </c>
      <c r="BK6" s="309"/>
      <c r="BL6" s="310"/>
      <c r="BM6" s="311">
        <v>2</v>
      </c>
      <c r="BN6" s="312"/>
      <c r="BO6" s="310">
        <v>8</v>
      </c>
      <c r="BP6" s="309"/>
      <c r="BQ6" s="313">
        <f>__ns2*PI()*__dst2^2/4</f>
        <v>100.53096491487338</v>
      </c>
      <c r="BR6" s="314">
        <f t="shared" ref="BR6" si="14">IF(As2_&gt;0,As2_*100/(b*d),0)</f>
        <v>3.6227374744098519E-2</v>
      </c>
      <c r="BS6" s="309"/>
      <c r="BT6" s="315">
        <f>4967.742*9.81/100</f>
        <v>487.33549020000004</v>
      </c>
      <c r="BU6" s="316"/>
      <c r="BV6" s="295">
        <v>10</v>
      </c>
      <c r="BW6" s="304"/>
      <c r="BX6" s="307">
        <v>32</v>
      </c>
      <c r="BY6" s="302"/>
      <c r="BZ6" s="317" t="s">
        <v>63</v>
      </c>
      <c r="CA6" s="318" t="s">
        <v>76</v>
      </c>
      <c r="CB6" s="300">
        <f t="shared" ref="CB6:CB11" si="15">IF(dimPKcyl="","",IF(dimPKcyl="150/300",0.95*fccyl,IF(dimPKcyl="100/300",0.9975*fccyl,IF(dimPKcyl="75/150",0.8962*fccyl,IF(dimPKcyl="120/360",1*fccyl,IF(dimPKcyl="100/200",0.92*fccyl,IF(dimPKcyl="100/250",0.96*fccyl,dimPKcyl*fccyl)))))))</f>
        <v>30.4</v>
      </c>
      <c r="CC6" s="296"/>
      <c r="CD6" s="37">
        <f>378*9.81/100</f>
        <v>37.081800000000001</v>
      </c>
      <c r="CE6" s="319"/>
      <c r="CF6" s="295" t="s">
        <v>77</v>
      </c>
      <c r="CG6" s="318" t="str">
        <f t="shared" ref="CG6" si="16">IF(MID(PKcu,4,1)="/",MID(PKcu,1,3),MID(PKcu,1,2))</f>
        <v>150</v>
      </c>
      <c r="CH6" s="90">
        <f t="shared" ref="CH6:CH11" si="17">IF(dimPKcu="","",IF(dimPKcu="100",0.675*fccu,IF(dimPKcu="150",0.75*fccu,IF(dimPKcu="200",0.7875*fccu,dimPKcu*fccu))))</f>
        <v>27.811350000000001</v>
      </c>
      <c r="CI6" s="296"/>
      <c r="CJ6" s="307">
        <f>210*9.81/100</f>
        <v>20.600999999999999</v>
      </c>
      <c r="CK6" s="302"/>
      <c r="CL6" s="317" t="s">
        <v>3</v>
      </c>
      <c r="CM6" s="300">
        <f>fcprism</f>
        <v>20.600999999999999</v>
      </c>
      <c r="CN6" s="300">
        <f t="shared" ref="CN6:CN11" si="18">IF(f1cpr&lt;&gt;"",f1cpr,IF(f1ccyl&lt;&gt;"",f1ccyl,f1ccu))</f>
        <v>20.600999999999999</v>
      </c>
      <c r="CO6" s="308" t="str">
        <f t="shared" ref="CO6" si="19">IF(f1c="","",IF(f1c=f1ccyl,"cyl",(IF(f1c=f1ccu,"cu","pr"))))</f>
        <v>pr</v>
      </c>
      <c r="CP6" s="316"/>
      <c r="CQ6" s="307"/>
      <c r="CR6" s="302"/>
      <c r="CS6" s="317"/>
      <c r="CT6" s="317" t="str">
        <f t="shared" ref="CT6" si="20">IF(PKfl_in="",IF(PKfl="","",IF(MID(PKfl,3,1)="/",MID(PKfl,1,2),IF(MID(PKfl,4,1)="/",MID(PKfl,1,3),"#NA"))),MID(PKfl_in,1,1)*25.4)</f>
        <v/>
      </c>
      <c r="CU6" s="300" t="str">
        <f t="shared" ref="CU6:CU11" si="21">IF(fctfl="","",IF(h_PK="","",fctfl*(0.06*h_PK^0.7)/(1+0.06*h_PK^0.7)))</f>
        <v/>
      </c>
      <c r="CV6" s="296"/>
      <c r="CW6" s="307">
        <v>2.7</v>
      </c>
      <c r="CX6" s="319"/>
      <c r="CY6" s="318" t="s">
        <v>160</v>
      </c>
      <c r="CZ6" s="300">
        <f t="shared" ref="CZ6" si="22">IF(fctsp="","",0.9*fctsp)</f>
        <v>2.4300000000000002</v>
      </c>
      <c r="DA6" s="300">
        <f t="shared" ref="DA6:DA11" si="23">IF(f1ctsp&lt;&gt;"",f1ctsp,f1ctfl)</f>
        <v>2.4300000000000002</v>
      </c>
      <c r="DB6" s="302" t="str">
        <f t="shared" ref="DB6" si="24">IF(f1cttest&lt;&gt;"",IF(f1cttest=f1ctfl,"fl","sp"),"")</f>
        <v>sp</v>
      </c>
      <c r="DC6" s="320">
        <f t="shared" ref="DC6:DC11" si="25">IF(f1cttest="","",f1cttest/f1c)</f>
        <v>0.1179554390563565</v>
      </c>
      <c r="DD6" s="321">
        <f t="shared" ref="DD6:DD11" si="26">IF(f1c&lt;=51.3,0.302*(f1c/0.95-4)^(2/3),1.115*(f1c/0.95-4)^(1/3))</f>
        <v>2.0499721484770661</v>
      </c>
      <c r="DE6" s="322">
        <f t="shared" ref="DE6:DE11" si="27">f1ctmcal/f1c</f>
        <v>9.950838058720772E-2</v>
      </c>
      <c r="DF6" s="323">
        <f t="shared" ref="DF6" si="28">IF(fsy=0,0,rhos*fsy/(f1c*100))</f>
        <v>0.26938253237947429</v>
      </c>
      <c r="DG6" s="320">
        <f t="shared" ref="DG6" si="29">oms</f>
        <v>0.26938253237947429</v>
      </c>
      <c r="DH6" s="322">
        <f t="shared" ref="DH6" si="30">IF(_fsy2=0,0,rhos2*fs2y/(f1c*100))</f>
        <v>8.5699167174284521E-3</v>
      </c>
      <c r="DI6" s="324"/>
      <c r="DJ6" s="325"/>
      <c r="DK6" s="325">
        <f t="shared" ref="DK6" si="31">Ac*24/1000^2</f>
        <v>2.25</v>
      </c>
      <c r="DL6" s="321"/>
      <c r="DM6" s="321">
        <f t="shared" ref="DM6" si="32">g*(L/2-xr)/1000</f>
        <v>3.0802499999999999</v>
      </c>
      <c r="DN6" s="296"/>
      <c r="DO6" s="307">
        <f>DQ$5:DQ$63921-7</f>
        <v>178</v>
      </c>
      <c r="DP6" s="296"/>
      <c r="DQ6" s="307">
        <v>185</v>
      </c>
      <c r="DR6" s="296"/>
      <c r="DS6" s="307">
        <f>Vu_gF</f>
        <v>181.08025000000001</v>
      </c>
      <c r="DT6" s="296"/>
      <c r="DU6" s="307">
        <f t="shared" ref="DU6" si="33">IF(E="A",Vu_gF_kip*4.448,IF(F&gt;0,F+Vg,Vu_Rep+Vg))</f>
        <v>181.08025000000001</v>
      </c>
      <c r="DV6" s="317">
        <v>68</v>
      </c>
      <c r="DW6" s="299"/>
      <c r="DX6" s="317"/>
      <c r="DY6" s="297">
        <f t="shared" ref="DY6" si="34">IF(xr_meas&lt;&gt;"",xr_meas,0.5*a)</f>
        <v>1331</v>
      </c>
      <c r="DZ6" s="302"/>
      <c r="EA6" s="302" t="s">
        <v>212</v>
      </c>
      <c r="EB6" s="308"/>
      <c r="EC6" s="326">
        <v>1</v>
      </c>
      <c r="ED6" s="327">
        <f t="shared" ref="ED6:ED57" si="35">IF(OR(f1c=0,fsy=0,Vu_Rep=0,contr=0),0,1)</f>
        <v>1</v>
      </c>
      <c r="EE6" s="327">
        <f t="shared" ref="EE6:EE13" si="36">IF(ds&gt;0,IF(kap&gt;=2.4,1,0),0)</f>
        <v>1</v>
      </c>
      <c r="EF6" s="327">
        <f t="shared" ref="EF6:EF57" si="37">konx*_kon61</f>
        <v>1</v>
      </c>
      <c r="EG6" s="328">
        <f t="shared" ref="EG6:EG57" si="38">IF(ds&gt;0,IF(kap&lt;2.4,1,0),0)</f>
        <v>0</v>
      </c>
      <c r="EH6" s="329">
        <f t="shared" ref="EH6:EH57" si="39">_kon62*konx</f>
        <v>0</v>
      </c>
      <c r="EI6" s="329">
        <f t="shared" ref="EI6:EI57" si="40">IF(b=bw,1,0)</f>
        <v>0</v>
      </c>
      <c r="EJ6" s="15"/>
      <c r="EK6" s="15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</row>
    <row r="7" spans="1:256" s="1" customFormat="1" x14ac:dyDescent="0.25">
      <c r="A7" s="257" t="s">
        <v>252</v>
      </c>
      <c r="B7" s="204">
        <v>2</v>
      </c>
      <c r="C7" s="252"/>
      <c r="D7" s="17" t="s">
        <v>193</v>
      </c>
      <c r="E7" s="330" t="s">
        <v>154</v>
      </c>
      <c r="F7" s="331"/>
      <c r="G7" s="332"/>
      <c r="H7" s="333"/>
      <c r="I7" s="332"/>
      <c r="J7" s="333"/>
      <c r="K7" s="332"/>
      <c r="L7" s="333"/>
      <c r="M7" s="332"/>
      <c r="N7" s="333"/>
      <c r="O7" s="332"/>
      <c r="P7" s="333"/>
      <c r="Q7" s="332"/>
      <c r="R7" s="333"/>
      <c r="S7" s="332"/>
      <c r="T7" s="333"/>
      <c r="U7" s="332"/>
      <c r="V7" s="333"/>
      <c r="W7" s="332"/>
      <c r="X7" s="334"/>
      <c r="Y7" s="335"/>
      <c r="Z7" s="336"/>
      <c r="AA7" s="332"/>
      <c r="AB7" s="336"/>
      <c r="AC7" s="332"/>
      <c r="AD7" s="336"/>
      <c r="AE7" s="332"/>
      <c r="AF7" s="336"/>
      <c r="AG7" s="332"/>
      <c r="AH7" s="336"/>
      <c r="AI7" s="332"/>
      <c r="AJ7" s="336"/>
      <c r="AK7" s="332"/>
      <c r="AL7" s="337"/>
      <c r="AM7" s="338"/>
      <c r="AN7" s="332"/>
      <c r="AO7" s="333"/>
      <c r="AP7" s="332"/>
      <c r="AQ7" s="333"/>
      <c r="AR7" s="332"/>
      <c r="AS7" s="339"/>
      <c r="AT7" s="340"/>
      <c r="AU7" s="341"/>
      <c r="AV7" s="332"/>
      <c r="AW7" s="339"/>
      <c r="AX7" s="333"/>
      <c r="AY7" s="342"/>
      <c r="AZ7" s="333"/>
      <c r="BA7" s="343"/>
      <c r="BB7" s="343"/>
      <c r="BC7" s="333"/>
      <c r="BD7" s="332"/>
      <c r="BE7" s="337"/>
      <c r="BF7" s="333"/>
      <c r="BG7" s="344"/>
      <c r="BH7" s="337"/>
      <c r="BI7" s="345"/>
      <c r="BJ7" s="339"/>
      <c r="BK7" s="346"/>
      <c r="BL7" s="347"/>
      <c r="BM7" s="348"/>
      <c r="BN7" s="349"/>
      <c r="BO7" s="347"/>
      <c r="BP7" s="346"/>
      <c r="BQ7" s="350"/>
      <c r="BR7" s="351"/>
      <c r="BS7" s="346"/>
      <c r="BT7" s="352"/>
      <c r="BU7" s="353"/>
      <c r="BV7" s="332"/>
      <c r="BW7" s="341"/>
      <c r="BX7" s="344">
        <v>33</v>
      </c>
      <c r="BY7" s="339"/>
      <c r="BZ7" s="354"/>
      <c r="CA7" s="355" t="s">
        <v>76</v>
      </c>
      <c r="CB7" s="337">
        <f t="shared" si="15"/>
        <v>31.349999999999998</v>
      </c>
      <c r="CC7" s="333"/>
      <c r="CD7" s="10"/>
      <c r="CE7" s="356"/>
      <c r="CF7" s="332"/>
      <c r="CG7" s="355"/>
      <c r="CH7" s="54" t="str">
        <f t="shared" si="17"/>
        <v/>
      </c>
      <c r="CI7" s="333"/>
      <c r="CJ7" s="344"/>
      <c r="CK7" s="339"/>
      <c r="CL7" s="354"/>
      <c r="CM7" s="337"/>
      <c r="CN7" s="337">
        <f t="shared" si="18"/>
        <v>31.349999999999998</v>
      </c>
      <c r="CO7" s="345"/>
      <c r="CP7" s="353"/>
      <c r="CQ7" s="344"/>
      <c r="CR7" s="339"/>
      <c r="CS7" s="354"/>
      <c r="CT7" s="354"/>
      <c r="CU7" s="337" t="str">
        <f t="shared" si="21"/>
        <v/>
      </c>
      <c r="CV7" s="333"/>
      <c r="CW7" s="344"/>
      <c r="CX7" s="356"/>
      <c r="CY7" s="355"/>
      <c r="CZ7" s="337"/>
      <c r="DA7" s="337" t="str">
        <f t="shared" si="23"/>
        <v/>
      </c>
      <c r="DB7" s="339"/>
      <c r="DC7" s="357" t="str">
        <f t="shared" si="25"/>
        <v/>
      </c>
      <c r="DD7" s="358">
        <f t="shared" si="26"/>
        <v>2.8506174645724927</v>
      </c>
      <c r="DE7" s="359">
        <f t="shared" si="27"/>
        <v>9.0928786748723858E-2</v>
      </c>
      <c r="DF7" s="360"/>
      <c r="DG7" s="357"/>
      <c r="DH7" s="359"/>
      <c r="DI7" s="361"/>
      <c r="DJ7" s="362"/>
      <c r="DK7" s="362"/>
      <c r="DL7" s="358"/>
      <c r="DM7" s="358"/>
      <c r="DN7" s="333"/>
      <c r="DO7" s="344"/>
      <c r="DP7" s="333"/>
      <c r="DQ7" s="344"/>
      <c r="DR7" s="333"/>
      <c r="DS7" s="344"/>
      <c r="DT7" s="333"/>
      <c r="DU7" s="344"/>
      <c r="DV7" s="354"/>
      <c r="DW7" s="336"/>
      <c r="DX7" s="354"/>
      <c r="DY7" s="334"/>
      <c r="DZ7" s="339"/>
      <c r="EA7" s="339"/>
      <c r="EB7" s="345"/>
      <c r="EC7" s="363">
        <v>1</v>
      </c>
      <c r="ED7" s="364">
        <f t="shared" si="35"/>
        <v>0</v>
      </c>
      <c r="EE7" s="365">
        <f t="shared" si="36"/>
        <v>0</v>
      </c>
      <c r="EF7" s="365">
        <f t="shared" si="37"/>
        <v>0</v>
      </c>
      <c r="EG7" s="366">
        <f t="shared" si="38"/>
        <v>0</v>
      </c>
      <c r="EH7" s="367">
        <f t="shared" si="39"/>
        <v>0</v>
      </c>
      <c r="EI7" s="367">
        <f t="shared" si="40"/>
        <v>1</v>
      </c>
      <c r="EJ7" s="15"/>
      <c r="EK7" s="15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</row>
    <row r="8" spans="1:256" s="1" customFormat="1" ht="16.5" thickBot="1" x14ac:dyDescent="0.3">
      <c r="A8" s="255" t="s">
        <v>253</v>
      </c>
      <c r="B8" s="221">
        <v>3</v>
      </c>
      <c r="C8" s="254"/>
      <c r="D8" s="39" t="s">
        <v>247</v>
      </c>
      <c r="E8" s="368" t="s">
        <v>154</v>
      </c>
      <c r="F8" s="369"/>
      <c r="G8" s="370"/>
      <c r="H8" s="371"/>
      <c r="I8" s="370"/>
      <c r="J8" s="371"/>
      <c r="K8" s="370"/>
      <c r="L8" s="371"/>
      <c r="M8" s="370"/>
      <c r="N8" s="371"/>
      <c r="O8" s="370"/>
      <c r="P8" s="371"/>
      <c r="Q8" s="370"/>
      <c r="R8" s="371"/>
      <c r="S8" s="370"/>
      <c r="T8" s="371"/>
      <c r="U8" s="370"/>
      <c r="V8" s="371"/>
      <c r="W8" s="370"/>
      <c r="X8" s="372"/>
      <c r="Y8" s="373"/>
      <c r="Z8" s="374"/>
      <c r="AA8" s="370"/>
      <c r="AB8" s="374"/>
      <c r="AC8" s="370"/>
      <c r="AD8" s="374"/>
      <c r="AE8" s="370"/>
      <c r="AF8" s="374"/>
      <c r="AG8" s="370"/>
      <c r="AH8" s="374"/>
      <c r="AI8" s="370"/>
      <c r="AJ8" s="374"/>
      <c r="AK8" s="370"/>
      <c r="AL8" s="375"/>
      <c r="AM8" s="376"/>
      <c r="AN8" s="370"/>
      <c r="AO8" s="371"/>
      <c r="AP8" s="370"/>
      <c r="AQ8" s="371"/>
      <c r="AR8" s="370"/>
      <c r="AS8" s="377"/>
      <c r="AT8" s="378"/>
      <c r="AU8" s="379"/>
      <c r="AV8" s="370"/>
      <c r="AW8" s="377"/>
      <c r="AX8" s="371"/>
      <c r="AY8" s="380"/>
      <c r="AZ8" s="371"/>
      <c r="BA8" s="381"/>
      <c r="BB8" s="381"/>
      <c r="BC8" s="371"/>
      <c r="BD8" s="370"/>
      <c r="BE8" s="375"/>
      <c r="BF8" s="371"/>
      <c r="BG8" s="382"/>
      <c r="BH8" s="375"/>
      <c r="BI8" s="383"/>
      <c r="BJ8" s="377"/>
      <c r="BK8" s="384"/>
      <c r="BL8" s="385"/>
      <c r="BM8" s="386"/>
      <c r="BN8" s="387"/>
      <c r="BO8" s="385"/>
      <c r="BP8" s="384"/>
      <c r="BQ8" s="388"/>
      <c r="BR8" s="389"/>
      <c r="BS8" s="384"/>
      <c r="BT8" s="390"/>
      <c r="BU8" s="391"/>
      <c r="BV8" s="370"/>
      <c r="BW8" s="379"/>
      <c r="BX8" s="382">
        <v>34</v>
      </c>
      <c r="BY8" s="377"/>
      <c r="BZ8" s="392"/>
      <c r="CA8" s="393" t="s">
        <v>76</v>
      </c>
      <c r="CB8" s="375">
        <f t="shared" si="15"/>
        <v>32.299999999999997</v>
      </c>
      <c r="CC8" s="371"/>
      <c r="CD8" s="29"/>
      <c r="CE8" s="394"/>
      <c r="CF8" s="370"/>
      <c r="CG8" s="393"/>
      <c r="CH8" s="84" t="str">
        <f t="shared" si="17"/>
        <v/>
      </c>
      <c r="CI8" s="371"/>
      <c r="CJ8" s="382"/>
      <c r="CK8" s="377"/>
      <c r="CL8" s="392"/>
      <c r="CM8" s="375"/>
      <c r="CN8" s="375">
        <f t="shared" si="18"/>
        <v>32.299999999999997</v>
      </c>
      <c r="CO8" s="383"/>
      <c r="CP8" s="391"/>
      <c r="CQ8" s="382"/>
      <c r="CR8" s="377"/>
      <c r="CS8" s="392"/>
      <c r="CT8" s="392"/>
      <c r="CU8" s="375" t="str">
        <f t="shared" si="21"/>
        <v/>
      </c>
      <c r="CV8" s="371"/>
      <c r="CW8" s="382"/>
      <c r="CX8" s="394"/>
      <c r="CY8" s="393"/>
      <c r="CZ8" s="375"/>
      <c r="DA8" s="375" t="str">
        <f t="shared" si="23"/>
        <v/>
      </c>
      <c r="DB8" s="377"/>
      <c r="DC8" s="395" t="str">
        <f t="shared" si="25"/>
        <v/>
      </c>
      <c r="DD8" s="396">
        <f t="shared" si="26"/>
        <v>2.9157779415090013</v>
      </c>
      <c r="DE8" s="397">
        <f t="shared" si="27"/>
        <v>9.0271762895015525E-2</v>
      </c>
      <c r="DF8" s="398"/>
      <c r="DG8" s="395"/>
      <c r="DH8" s="397"/>
      <c r="DI8" s="399"/>
      <c r="DJ8" s="400"/>
      <c r="DK8" s="400"/>
      <c r="DL8" s="396"/>
      <c r="DM8" s="396"/>
      <c r="DN8" s="371"/>
      <c r="DO8" s="382"/>
      <c r="DP8" s="371"/>
      <c r="DQ8" s="382"/>
      <c r="DR8" s="371"/>
      <c r="DS8" s="382"/>
      <c r="DT8" s="371"/>
      <c r="DU8" s="382"/>
      <c r="DV8" s="392"/>
      <c r="DW8" s="374"/>
      <c r="DX8" s="392"/>
      <c r="DY8" s="372"/>
      <c r="DZ8" s="377"/>
      <c r="EA8" s="377"/>
      <c r="EB8" s="383"/>
      <c r="EC8" s="401">
        <v>1</v>
      </c>
      <c r="ED8" s="402">
        <f t="shared" si="35"/>
        <v>0</v>
      </c>
      <c r="EE8" s="402">
        <f t="shared" si="36"/>
        <v>0</v>
      </c>
      <c r="EF8" s="402">
        <f t="shared" si="37"/>
        <v>0</v>
      </c>
      <c r="EG8" s="403">
        <f t="shared" si="38"/>
        <v>0</v>
      </c>
      <c r="EH8" s="404">
        <f t="shared" si="39"/>
        <v>0</v>
      </c>
      <c r="EI8" s="404">
        <f t="shared" si="40"/>
        <v>1</v>
      </c>
      <c r="EJ8" s="15"/>
      <c r="EK8" s="15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</row>
    <row r="9" spans="1:256" s="1" customFormat="1" x14ac:dyDescent="0.25">
      <c r="A9" s="253" t="s">
        <v>254</v>
      </c>
      <c r="B9" s="204">
        <v>2</v>
      </c>
      <c r="C9" s="252" t="s">
        <v>258</v>
      </c>
      <c r="D9" s="17" t="s">
        <v>248</v>
      </c>
      <c r="E9" s="405" t="s">
        <v>158</v>
      </c>
      <c r="F9" s="331">
        <v>6.06</v>
      </c>
      <c r="G9" s="332">
        <f t="shared" ref="G9" si="41">b_in*25.4</f>
        <v>153.92399999999998</v>
      </c>
      <c r="H9" s="333">
        <v>3.06</v>
      </c>
      <c r="I9" s="332">
        <f t="shared" ref="I9" si="42">bw_in*25.4</f>
        <v>77.724000000000004</v>
      </c>
      <c r="J9" s="333">
        <v>12</v>
      </c>
      <c r="K9" s="332">
        <f t="shared" ref="K9" si="43">h_in*25.4</f>
        <v>304.79999999999995</v>
      </c>
      <c r="L9" s="333">
        <v>2.65</v>
      </c>
      <c r="M9" s="332">
        <f t="shared" ref="M9" si="44">hf_in*25.4</f>
        <v>67.309999999999988</v>
      </c>
      <c r="N9" s="333">
        <v>0.5</v>
      </c>
      <c r="O9" s="332">
        <f>N$4:N$63921*25.4</f>
        <v>12.7</v>
      </c>
      <c r="P9" s="333">
        <v>5.7</v>
      </c>
      <c r="Q9" s="332">
        <f t="shared" ref="Q9" si="45">hw_in*25.4</f>
        <v>144.78</v>
      </c>
      <c r="R9" s="333">
        <v>2.65</v>
      </c>
      <c r="S9" s="332">
        <f>hft_in*25.4</f>
        <v>67.309999999999988</v>
      </c>
      <c r="T9" s="333">
        <v>0.5</v>
      </c>
      <c r="U9" s="332">
        <f>T$5:T$63921*25.4</f>
        <v>12.7</v>
      </c>
      <c r="V9" s="333">
        <v>6.06</v>
      </c>
      <c r="W9" s="332">
        <f>bft_in*25.4</f>
        <v>153.92399999999998</v>
      </c>
      <c r="X9" s="334">
        <f t="shared" si="0"/>
        <v>34916.059199999996</v>
      </c>
      <c r="Y9" s="335">
        <f t="shared" si="1"/>
        <v>152.39999999999995</v>
      </c>
      <c r="Z9" s="336">
        <v>1.7</v>
      </c>
      <c r="AA9" s="332">
        <f>aa_in*25.4</f>
        <v>43.18</v>
      </c>
      <c r="AB9" s="336">
        <v>2</v>
      </c>
      <c r="AC9" s="332">
        <f>af_in*25.4</f>
        <v>50.8</v>
      </c>
      <c r="AD9" s="336">
        <v>5</v>
      </c>
      <c r="AE9" s="332">
        <f t="shared" ref="AE9" si="46">ba_in*25.4</f>
        <v>127</v>
      </c>
      <c r="AF9" s="336">
        <v>38</v>
      </c>
      <c r="AG9" s="332">
        <f t="shared" ref="AG9" si="47">L_in*25.4</f>
        <v>965.19999999999993</v>
      </c>
      <c r="AH9" s="336">
        <f t="shared" ref="AH9" si="48">L_in-2*a_in</f>
        <v>20</v>
      </c>
      <c r="AI9" s="332">
        <f t="shared" ref="AI9" si="49">c_in*25.4</f>
        <v>508</v>
      </c>
      <c r="AJ9" s="336">
        <v>9</v>
      </c>
      <c r="AK9" s="332">
        <f>a_in*25.4</f>
        <v>228.6</v>
      </c>
      <c r="AL9" s="337">
        <f t="shared" ref="AL9" si="50">a/d</f>
        <v>1.8947368421052633</v>
      </c>
      <c r="AM9" s="338"/>
      <c r="AN9" s="332"/>
      <c r="AO9" s="333">
        <v>4.75</v>
      </c>
      <c r="AP9" s="332">
        <f t="shared" ref="AP9" si="51">ds_in*25.4</f>
        <v>120.64999999999999</v>
      </c>
      <c r="AQ9" s="333">
        <f t="shared" ref="AQ9" si="52">ds_in</f>
        <v>4.75</v>
      </c>
      <c r="AR9" s="332">
        <f t="shared" ref="AR9" si="53">ds</f>
        <v>120.64999999999999</v>
      </c>
      <c r="AS9" s="339" t="s">
        <v>194</v>
      </c>
      <c r="AT9" s="340">
        <v>2</v>
      </c>
      <c r="AU9" s="341">
        <v>0.5</v>
      </c>
      <c r="AV9" s="332">
        <f t="shared" ref="AV9" si="54">dst_in*25.4</f>
        <v>12.7</v>
      </c>
      <c r="AW9" s="339">
        <v>0</v>
      </c>
      <c r="AX9" s="333">
        <f t="shared" ref="AX9" si="55">ns*dst_in^2*PI()/4</f>
        <v>0.39269908169872414</v>
      </c>
      <c r="AY9" s="342">
        <f t="shared" ref="AY9" si="56">As_in*25.4^2</f>
        <v>253.35373954874885</v>
      </c>
      <c r="AZ9" s="333">
        <v>0.7</v>
      </c>
      <c r="BA9" s="343">
        <f t="shared" ref="BA9" si="57">As*100/(b*d)</f>
        <v>1.3642490244874907</v>
      </c>
      <c r="BB9" s="343">
        <f t="shared" ref="BB9" si="58">As*100/(bw*d)</f>
        <v>2.7017480681026775</v>
      </c>
      <c r="BC9" s="333">
        <v>42</v>
      </c>
      <c r="BD9" s="332">
        <f t="shared" ref="BD9" si="59">fsy_ksi*1000/145</f>
        <v>289.65517241379308</v>
      </c>
      <c r="BE9" s="337">
        <f t="shared" ref="BE9" si="60">fsy/200</f>
        <v>1.4482758620689653</v>
      </c>
      <c r="BF9" s="333"/>
      <c r="BG9" s="344"/>
      <c r="BH9" s="337">
        <f t="shared" ref="BH9" si="61">IF(fsy=0," ",ftk/fsy)</f>
        <v>0</v>
      </c>
      <c r="BI9" s="345"/>
      <c r="BJ9" s="339" t="s">
        <v>194</v>
      </c>
      <c r="BK9" s="333">
        <v>0.95</v>
      </c>
      <c r="BL9" s="332">
        <f>ds2_in*25.4</f>
        <v>24.13</v>
      </c>
      <c r="BM9" s="339">
        <v>2</v>
      </c>
      <c r="BN9" s="341">
        <v>0.5</v>
      </c>
      <c r="BO9" s="332">
        <f>dst2_in*25.4</f>
        <v>12.7</v>
      </c>
      <c r="BP9" s="333">
        <f>__ns2*dst2_in^2*PI()/4</f>
        <v>0.39269908169872414</v>
      </c>
      <c r="BQ9" s="406">
        <f>As2_in*25.4*25.4</f>
        <v>253.35373954874885</v>
      </c>
      <c r="BR9" s="343">
        <f t="shared" ref="BR9" si="62">IF(As2_&gt;0,As2_*100/(b*d),0)</f>
        <v>1.3642490244874907</v>
      </c>
      <c r="BS9" s="333">
        <v>53</v>
      </c>
      <c r="BT9" s="407">
        <f>fsy2_ksi*1000/145</f>
        <v>365.51724137931035</v>
      </c>
      <c r="BU9" s="353">
        <v>0.75</v>
      </c>
      <c r="BV9" s="332">
        <f t="shared" ref="BV9" si="63">diaa_in*25.4</f>
        <v>19.049999999999997</v>
      </c>
      <c r="BW9" s="341">
        <v>5.45</v>
      </c>
      <c r="BX9" s="344">
        <f>fccyl_ksi*1000/145</f>
        <v>37.586206896551722</v>
      </c>
      <c r="BY9" s="339" t="s">
        <v>197</v>
      </c>
      <c r="BZ9" s="354" t="s">
        <v>63</v>
      </c>
      <c r="CA9" s="355" t="s">
        <v>76</v>
      </c>
      <c r="CB9" s="337">
        <f t="shared" si="15"/>
        <v>35.706896551724135</v>
      </c>
      <c r="CC9" s="333">
        <v>5.75</v>
      </c>
      <c r="CD9" s="10">
        <f>CC$5:CC$63921*1000/145</f>
        <v>39.655172413793103</v>
      </c>
      <c r="CE9" s="356" t="s">
        <v>196</v>
      </c>
      <c r="CF9" s="332" t="s">
        <v>75</v>
      </c>
      <c r="CG9" s="355" t="str">
        <f t="shared" ref="CG9" si="64">IF(MID(PKcu,4,1)="/",MID(PKcu,1,3),MID(PKcu,1,2))</f>
        <v>100</v>
      </c>
      <c r="CH9" s="54">
        <f t="shared" si="17"/>
        <v>26.767241379310345</v>
      </c>
      <c r="CI9" s="333"/>
      <c r="CJ9" s="344"/>
      <c r="CK9" s="339"/>
      <c r="CL9" s="354"/>
      <c r="CM9" s="337"/>
      <c r="CN9" s="337">
        <f t="shared" si="18"/>
        <v>35.706896551724135</v>
      </c>
      <c r="CO9" s="345" t="str">
        <f t="shared" ref="CO9" si="65">IF(f1c="","",IF(f1c=f1ccyl,"cyl",(IF(f1c=f1ccu,"cu","pr"))))</f>
        <v>cyl</v>
      </c>
      <c r="CP9" s="353">
        <f>880/1000</f>
        <v>0.88</v>
      </c>
      <c r="CQ9" s="344">
        <f t="shared" ref="CQ9" si="66">fctfl_ksi*1000/145</f>
        <v>6.068965517241379</v>
      </c>
      <c r="CR9" s="339" t="s">
        <v>78</v>
      </c>
      <c r="CS9" s="354" t="s">
        <v>215</v>
      </c>
      <c r="CT9" s="354">
        <v>152</v>
      </c>
      <c r="CU9" s="337">
        <f t="shared" si="21"/>
        <v>4.0596540459458641</v>
      </c>
      <c r="CV9" s="333">
        <v>0.52</v>
      </c>
      <c r="CW9" s="344">
        <f t="shared" ref="CW9" si="67">fctsp_ksi*1000/145</f>
        <v>3.5862068965517242</v>
      </c>
      <c r="CX9" s="356" t="s">
        <v>197</v>
      </c>
      <c r="CY9" s="355" t="s">
        <v>63</v>
      </c>
      <c r="CZ9" s="337">
        <f t="shared" ref="CZ9" si="68">IF(fctsp="","",0.9*fctsp)</f>
        <v>3.227586206896552</v>
      </c>
      <c r="DA9" s="337">
        <f t="shared" si="23"/>
        <v>3.227586206896552</v>
      </c>
      <c r="DB9" s="339" t="str">
        <f t="shared" ref="DB9" si="69">IF(f1cttest&lt;&gt;"",IF(f1cttest=f1ctfl,"fl","sp"),"")</f>
        <v>sp</v>
      </c>
      <c r="DC9" s="357">
        <f t="shared" si="25"/>
        <v>9.0391115403186881E-2</v>
      </c>
      <c r="DD9" s="358">
        <f t="shared" si="26"/>
        <v>3.1437469588347389</v>
      </c>
      <c r="DE9" s="359">
        <f t="shared" si="27"/>
        <v>8.8043130667510794E-2</v>
      </c>
      <c r="DF9" s="360">
        <f t="shared" ref="DF9" si="70">IF(fsy=0,0,rhos*fsy/(f1c*100))</f>
        <v>0.110668197061274</v>
      </c>
      <c r="DG9" s="357">
        <f t="shared" ref="DG9" si="71">oms</f>
        <v>0.110668197061274</v>
      </c>
      <c r="DH9" s="359">
        <f t="shared" ref="DH9" si="72">IF(_fsy2=0,0,rhos2*fs2y/(f1c*100))</f>
        <v>0.13965272486303623</v>
      </c>
      <c r="DI9" s="361">
        <f t="shared" ref="DI9" si="73">IF(E="A",Ac*24*(25.4/(4.448*1000^3)),0)</f>
        <v>4.785258473093525E-3</v>
      </c>
      <c r="DJ9" s="362">
        <f t="shared" ref="DJ9" si="74">IF(E="A",g_kin*12,0)</f>
        <v>5.74231016771223E-2</v>
      </c>
      <c r="DK9" s="362">
        <f t="shared" ref="DK9" si="75">Ac*24/1000^2</f>
        <v>0.83798542079999994</v>
      </c>
      <c r="DL9" s="358">
        <f t="shared" ref="DL9" si="76">IF(E="A",g_kin*(0.5*c_in+(a_in-(xr/25.4))),0)</f>
        <v>6.9386247859856115E-2</v>
      </c>
      <c r="DM9" s="358">
        <f t="shared" ref="DM9" si="77">g*(L/2-xr)/1000</f>
        <v>0.30863003048063997</v>
      </c>
      <c r="DN9" s="333">
        <v>8.5</v>
      </c>
      <c r="DO9" s="344">
        <f>F_kip*4.448</f>
        <v>37.808000000000007</v>
      </c>
      <c r="DP9" s="333"/>
      <c r="DQ9" s="344"/>
      <c r="DR9" s="333">
        <f t="shared" ref="DR9" si="78">Vu_gF_kip</f>
        <v>8.5693862478598568</v>
      </c>
      <c r="DS9" s="344">
        <f t="shared" ref="DS9" si="79">Vu_gF</f>
        <v>38.11663003048065</v>
      </c>
      <c r="DT9" s="333">
        <f t="shared" ref="DT9" si="80">IF(E="A",IF(F_kip&gt;0,F_kip+Vg_kip,Vu_Rep_kip+Vg_kip),0)</f>
        <v>8.5693862478598568</v>
      </c>
      <c r="DU9" s="344">
        <f t="shared" ref="DU9" si="81">IF(E="A",Vu_gF_kip*4.448,IF(F&gt;0,F+Vg,Vu_Rep+Vg))</f>
        <v>38.11663003048065</v>
      </c>
      <c r="DV9" s="354"/>
      <c r="DW9" s="336"/>
      <c r="DX9" s="354"/>
      <c r="DY9" s="334">
        <f t="shared" ref="DY9" si="82">IF(xr_meas&lt;&gt;"",xr_meas,0.5*a)</f>
        <v>114.3</v>
      </c>
      <c r="DZ9" s="339" t="s">
        <v>195</v>
      </c>
      <c r="EA9" s="339"/>
      <c r="EB9" s="345"/>
      <c r="EC9" s="363">
        <v>1</v>
      </c>
      <c r="ED9" s="365">
        <f t="shared" si="35"/>
        <v>1</v>
      </c>
      <c r="EE9" s="365">
        <f t="shared" si="36"/>
        <v>0</v>
      </c>
      <c r="EF9" s="365">
        <f t="shared" si="37"/>
        <v>0</v>
      </c>
      <c r="EG9" s="366">
        <f t="shared" si="38"/>
        <v>1</v>
      </c>
      <c r="EH9" s="367">
        <f t="shared" si="39"/>
        <v>1</v>
      </c>
      <c r="EI9" s="367">
        <f t="shared" si="40"/>
        <v>0</v>
      </c>
      <c r="EJ9" s="15"/>
      <c r="EK9" s="15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</row>
    <row r="10" spans="1:256" s="1" customFormat="1" x14ac:dyDescent="0.25">
      <c r="A10" s="253" t="s">
        <v>255</v>
      </c>
      <c r="B10" s="204">
        <v>3</v>
      </c>
      <c r="C10" s="235"/>
      <c r="D10" s="17" t="s">
        <v>249</v>
      </c>
      <c r="E10" s="330" t="s">
        <v>158</v>
      </c>
      <c r="F10" s="331"/>
      <c r="G10" s="332"/>
      <c r="H10" s="333"/>
      <c r="I10" s="332"/>
      <c r="J10" s="333"/>
      <c r="K10" s="332"/>
      <c r="L10" s="333"/>
      <c r="M10" s="332"/>
      <c r="N10" s="333"/>
      <c r="O10" s="332"/>
      <c r="P10" s="333"/>
      <c r="Q10" s="332"/>
      <c r="R10" s="333"/>
      <c r="S10" s="332"/>
      <c r="T10" s="333"/>
      <c r="U10" s="332"/>
      <c r="V10" s="333"/>
      <c r="W10" s="332"/>
      <c r="X10" s="334"/>
      <c r="Y10" s="335"/>
      <c r="Z10" s="336"/>
      <c r="AA10" s="332"/>
      <c r="AB10" s="336"/>
      <c r="AC10" s="332"/>
      <c r="AD10" s="336"/>
      <c r="AE10" s="332"/>
      <c r="AF10" s="336"/>
      <c r="AG10" s="332"/>
      <c r="AH10" s="336"/>
      <c r="AI10" s="332"/>
      <c r="AJ10" s="336"/>
      <c r="AK10" s="332"/>
      <c r="AL10" s="337"/>
      <c r="AM10" s="338"/>
      <c r="AN10" s="332"/>
      <c r="AO10" s="333"/>
      <c r="AP10" s="332"/>
      <c r="AQ10" s="333"/>
      <c r="AR10" s="332"/>
      <c r="AS10" s="339"/>
      <c r="AT10" s="340"/>
      <c r="AU10" s="341"/>
      <c r="AV10" s="332"/>
      <c r="AW10" s="339"/>
      <c r="AX10" s="333"/>
      <c r="AY10" s="342"/>
      <c r="AZ10" s="333"/>
      <c r="BA10" s="343"/>
      <c r="BB10" s="343"/>
      <c r="BC10" s="333"/>
      <c r="BD10" s="332"/>
      <c r="BE10" s="337"/>
      <c r="BF10" s="333"/>
      <c r="BG10" s="344"/>
      <c r="BH10" s="337"/>
      <c r="BI10" s="345"/>
      <c r="BJ10" s="339"/>
      <c r="BK10" s="333"/>
      <c r="BL10" s="332"/>
      <c r="BM10" s="339"/>
      <c r="BN10" s="341"/>
      <c r="BO10" s="332"/>
      <c r="BP10" s="333"/>
      <c r="BQ10" s="358"/>
      <c r="BR10" s="342"/>
      <c r="BS10" s="333"/>
      <c r="BT10" s="407"/>
      <c r="BU10" s="353"/>
      <c r="BV10" s="332"/>
      <c r="BW10" s="341"/>
      <c r="BX10" s="344">
        <v>38</v>
      </c>
      <c r="BY10" s="339"/>
      <c r="BZ10" s="354"/>
      <c r="CA10" s="355" t="s">
        <v>76</v>
      </c>
      <c r="CB10" s="337">
        <f t="shared" si="15"/>
        <v>36.1</v>
      </c>
      <c r="CC10" s="333"/>
      <c r="CD10" s="10"/>
      <c r="CE10" s="356"/>
      <c r="CF10" s="332"/>
      <c r="CG10" s="355"/>
      <c r="CH10" s="54" t="str">
        <f t="shared" si="17"/>
        <v/>
      </c>
      <c r="CI10" s="333"/>
      <c r="CJ10" s="344"/>
      <c r="CK10" s="339"/>
      <c r="CL10" s="354"/>
      <c r="CM10" s="337"/>
      <c r="CN10" s="337">
        <f t="shared" si="18"/>
        <v>36.1</v>
      </c>
      <c r="CO10" s="345"/>
      <c r="CP10" s="353"/>
      <c r="CQ10" s="344"/>
      <c r="CR10" s="339"/>
      <c r="CS10" s="354"/>
      <c r="CT10" s="354"/>
      <c r="CU10" s="337" t="str">
        <f t="shared" si="21"/>
        <v/>
      </c>
      <c r="CV10" s="333"/>
      <c r="CW10" s="344"/>
      <c r="CX10" s="356"/>
      <c r="CY10" s="355"/>
      <c r="CZ10" s="337"/>
      <c r="DA10" s="337" t="str">
        <f t="shared" si="23"/>
        <v/>
      </c>
      <c r="DB10" s="339"/>
      <c r="DC10" s="357" t="str">
        <f t="shared" si="25"/>
        <v/>
      </c>
      <c r="DD10" s="358">
        <f t="shared" si="26"/>
        <v>3.1695155561388551</v>
      </c>
      <c r="DE10" s="359">
        <f t="shared" si="27"/>
        <v>8.7798214851491821E-2</v>
      </c>
      <c r="DF10" s="360"/>
      <c r="DG10" s="357"/>
      <c r="DH10" s="359"/>
      <c r="DI10" s="361"/>
      <c r="DJ10" s="362"/>
      <c r="DK10" s="362"/>
      <c r="DL10" s="358"/>
      <c r="DM10" s="358"/>
      <c r="DN10" s="333"/>
      <c r="DO10" s="344"/>
      <c r="DP10" s="333"/>
      <c r="DQ10" s="344"/>
      <c r="DR10" s="333"/>
      <c r="DS10" s="344"/>
      <c r="DT10" s="333"/>
      <c r="DU10" s="344"/>
      <c r="DV10" s="354"/>
      <c r="DW10" s="336"/>
      <c r="DX10" s="354"/>
      <c r="DY10" s="334"/>
      <c r="DZ10" s="339"/>
      <c r="EA10" s="339"/>
      <c r="EB10" s="345"/>
      <c r="EC10" s="363">
        <v>1</v>
      </c>
      <c r="ED10" s="365">
        <f t="shared" si="35"/>
        <v>0</v>
      </c>
      <c r="EE10" s="365">
        <f t="shared" si="36"/>
        <v>0</v>
      </c>
      <c r="EF10" s="365">
        <f t="shared" si="37"/>
        <v>0</v>
      </c>
      <c r="EG10" s="366">
        <f t="shared" si="38"/>
        <v>0</v>
      </c>
      <c r="EH10" s="367">
        <f t="shared" si="39"/>
        <v>0</v>
      </c>
      <c r="EI10" s="367">
        <f t="shared" si="40"/>
        <v>1</v>
      </c>
      <c r="EJ10" s="15"/>
      <c r="EK10" s="15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</row>
    <row r="11" spans="1:256" s="1" customFormat="1" ht="16.5" thickBot="1" x14ac:dyDescent="0.3">
      <c r="A11" s="255" t="s">
        <v>256</v>
      </c>
      <c r="B11" s="221">
        <v>4</v>
      </c>
      <c r="C11" s="208"/>
      <c r="D11" s="39" t="s">
        <v>250</v>
      </c>
      <c r="E11" s="408" t="s">
        <v>158</v>
      </c>
      <c r="F11" s="369"/>
      <c r="G11" s="370"/>
      <c r="H11" s="371"/>
      <c r="I11" s="370"/>
      <c r="J11" s="371"/>
      <c r="K11" s="370"/>
      <c r="L11" s="371"/>
      <c r="M11" s="370"/>
      <c r="N11" s="371"/>
      <c r="O11" s="370"/>
      <c r="P11" s="371"/>
      <c r="Q11" s="370"/>
      <c r="R11" s="371"/>
      <c r="S11" s="370"/>
      <c r="T11" s="371"/>
      <c r="U11" s="370"/>
      <c r="V11" s="371"/>
      <c r="W11" s="370"/>
      <c r="X11" s="372"/>
      <c r="Y11" s="373"/>
      <c r="Z11" s="374"/>
      <c r="AA11" s="370"/>
      <c r="AB11" s="374"/>
      <c r="AC11" s="370"/>
      <c r="AD11" s="374"/>
      <c r="AE11" s="370"/>
      <c r="AF11" s="374"/>
      <c r="AG11" s="370"/>
      <c r="AH11" s="374"/>
      <c r="AI11" s="370"/>
      <c r="AJ11" s="374"/>
      <c r="AK11" s="370"/>
      <c r="AL11" s="375"/>
      <c r="AM11" s="376"/>
      <c r="AN11" s="370"/>
      <c r="AO11" s="371"/>
      <c r="AP11" s="370"/>
      <c r="AQ11" s="371"/>
      <c r="AR11" s="370"/>
      <c r="AS11" s="377"/>
      <c r="AT11" s="378"/>
      <c r="AU11" s="379"/>
      <c r="AV11" s="370"/>
      <c r="AW11" s="377"/>
      <c r="AX11" s="371"/>
      <c r="AY11" s="380"/>
      <c r="AZ11" s="371"/>
      <c r="BA11" s="381"/>
      <c r="BB11" s="381"/>
      <c r="BC11" s="371"/>
      <c r="BD11" s="370"/>
      <c r="BE11" s="375"/>
      <c r="BF11" s="371"/>
      <c r="BG11" s="382"/>
      <c r="BH11" s="375"/>
      <c r="BI11" s="383"/>
      <c r="BJ11" s="377"/>
      <c r="BK11" s="371"/>
      <c r="BL11" s="370"/>
      <c r="BM11" s="377"/>
      <c r="BN11" s="379"/>
      <c r="BO11" s="370"/>
      <c r="BP11" s="371"/>
      <c r="BQ11" s="396"/>
      <c r="BR11" s="380"/>
      <c r="BS11" s="371"/>
      <c r="BT11" s="409"/>
      <c r="BU11" s="391"/>
      <c r="BV11" s="370"/>
      <c r="BW11" s="379"/>
      <c r="BX11" s="382">
        <v>39</v>
      </c>
      <c r="BY11" s="377"/>
      <c r="BZ11" s="392"/>
      <c r="CA11" s="393" t="s">
        <v>76</v>
      </c>
      <c r="CB11" s="375">
        <f t="shared" si="15"/>
        <v>37.049999999999997</v>
      </c>
      <c r="CC11" s="371"/>
      <c r="CD11" s="29"/>
      <c r="CE11" s="394"/>
      <c r="CF11" s="370"/>
      <c r="CG11" s="393"/>
      <c r="CH11" s="84" t="str">
        <f t="shared" si="17"/>
        <v/>
      </c>
      <c r="CI11" s="371"/>
      <c r="CJ11" s="382"/>
      <c r="CK11" s="377"/>
      <c r="CL11" s="392"/>
      <c r="CM11" s="375"/>
      <c r="CN11" s="375">
        <f t="shared" si="18"/>
        <v>37.049999999999997</v>
      </c>
      <c r="CO11" s="383"/>
      <c r="CP11" s="391"/>
      <c r="CQ11" s="382"/>
      <c r="CR11" s="377"/>
      <c r="CS11" s="392"/>
      <c r="CT11" s="392"/>
      <c r="CU11" s="375" t="str">
        <f t="shared" si="21"/>
        <v/>
      </c>
      <c r="CV11" s="371"/>
      <c r="CW11" s="382"/>
      <c r="CX11" s="394"/>
      <c r="CY11" s="393"/>
      <c r="CZ11" s="375"/>
      <c r="DA11" s="375" t="str">
        <f t="shared" si="23"/>
        <v/>
      </c>
      <c r="DB11" s="377"/>
      <c r="DC11" s="395" t="str">
        <f t="shared" si="25"/>
        <v/>
      </c>
      <c r="DD11" s="396">
        <f t="shared" si="26"/>
        <v>3.2313621913065385</v>
      </c>
      <c r="DE11" s="397">
        <f t="shared" si="27"/>
        <v>8.7216253476559744E-2</v>
      </c>
      <c r="DF11" s="398"/>
      <c r="DG11" s="395"/>
      <c r="DH11" s="397"/>
      <c r="DI11" s="399"/>
      <c r="DJ11" s="400"/>
      <c r="DK11" s="400"/>
      <c r="DL11" s="396"/>
      <c r="DM11" s="396"/>
      <c r="DN11" s="371"/>
      <c r="DO11" s="382"/>
      <c r="DP11" s="371"/>
      <c r="DQ11" s="382"/>
      <c r="DR11" s="371"/>
      <c r="DS11" s="382"/>
      <c r="DT11" s="371"/>
      <c r="DU11" s="382"/>
      <c r="DV11" s="392"/>
      <c r="DW11" s="374"/>
      <c r="DX11" s="392"/>
      <c r="DY11" s="372"/>
      <c r="DZ11" s="377"/>
      <c r="EA11" s="377"/>
      <c r="EB11" s="383"/>
      <c r="EC11" s="401">
        <v>1</v>
      </c>
      <c r="ED11" s="402">
        <f t="shared" si="35"/>
        <v>0</v>
      </c>
      <c r="EE11" s="402">
        <f t="shared" si="36"/>
        <v>0</v>
      </c>
      <c r="EF11" s="402">
        <f t="shared" si="37"/>
        <v>0</v>
      </c>
      <c r="EG11" s="403">
        <f t="shared" si="38"/>
        <v>0</v>
      </c>
      <c r="EH11" s="404">
        <f t="shared" si="39"/>
        <v>0</v>
      </c>
      <c r="EI11" s="404">
        <f t="shared" si="40"/>
        <v>1</v>
      </c>
      <c r="EJ11" s="15"/>
      <c r="EK11" s="15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</row>
    <row r="12" spans="1:256" s="1" customFormat="1" x14ac:dyDescent="0.25">
      <c r="A12" s="67"/>
      <c r="B12" s="204">
        <v>5</v>
      </c>
      <c r="C12" s="235"/>
      <c r="D12" s="17"/>
      <c r="E12" s="67"/>
      <c r="F12" s="14"/>
      <c r="G12" s="7"/>
      <c r="H12" s="5"/>
      <c r="I12" s="7"/>
      <c r="J12" s="5"/>
      <c r="K12" s="7"/>
      <c r="L12" s="5"/>
      <c r="M12" s="7"/>
      <c r="N12" s="5"/>
      <c r="O12" s="7"/>
      <c r="P12" s="5"/>
      <c r="Q12" s="7"/>
      <c r="R12" s="5"/>
      <c r="S12" s="7"/>
      <c r="T12" s="5"/>
      <c r="U12" s="7"/>
      <c r="V12" s="5"/>
      <c r="W12" s="7"/>
      <c r="X12" s="53"/>
      <c r="Y12" s="70"/>
      <c r="Z12" s="13"/>
      <c r="AA12" s="7"/>
      <c r="AB12" s="13"/>
      <c r="AC12" s="7"/>
      <c r="AD12" s="13"/>
      <c r="AE12" s="7"/>
      <c r="AF12" s="13"/>
      <c r="AG12" s="7"/>
      <c r="AH12" s="13"/>
      <c r="AI12" s="7"/>
      <c r="AJ12" s="13"/>
      <c r="AK12" s="7"/>
      <c r="AL12" s="48"/>
      <c r="AM12" s="19"/>
      <c r="AN12" s="7"/>
      <c r="AO12" s="5"/>
      <c r="AP12" s="7"/>
      <c r="AQ12" s="5"/>
      <c r="AR12" s="7"/>
      <c r="AS12" s="4"/>
      <c r="AT12" s="72"/>
      <c r="AU12" s="15"/>
      <c r="AV12" s="7"/>
      <c r="AW12" s="4"/>
      <c r="AX12" s="5"/>
      <c r="AY12" s="49"/>
      <c r="AZ12" s="5"/>
      <c r="BA12" s="236"/>
      <c r="BB12" s="236"/>
      <c r="BC12" s="5"/>
      <c r="BD12" s="7"/>
      <c r="BE12" s="48"/>
      <c r="BF12" s="5"/>
      <c r="BG12" s="8"/>
      <c r="BH12" s="48"/>
      <c r="BI12" s="18"/>
      <c r="BJ12" s="4"/>
      <c r="BK12" s="5"/>
      <c r="BL12" s="7"/>
      <c r="BM12" s="4"/>
      <c r="BN12" s="15"/>
      <c r="BO12" s="7"/>
      <c r="BP12" s="5"/>
      <c r="BQ12" s="9"/>
      <c r="BR12" s="49"/>
      <c r="BS12" s="5"/>
      <c r="BT12" s="76"/>
      <c r="BU12" s="20"/>
      <c r="BV12" s="7"/>
      <c r="BW12" s="15"/>
      <c r="BX12" s="8"/>
      <c r="BY12" s="4"/>
      <c r="BZ12" s="6"/>
      <c r="CA12" s="42"/>
      <c r="CB12" s="48"/>
      <c r="CC12" s="5"/>
      <c r="CD12" s="10"/>
      <c r="CE12" s="237"/>
      <c r="CF12" s="7"/>
      <c r="CG12" s="42"/>
      <c r="CH12" s="54"/>
      <c r="CI12" s="5"/>
      <c r="CJ12" s="8"/>
      <c r="CK12" s="4"/>
      <c r="CL12" s="6"/>
      <c r="CM12" s="48"/>
      <c r="CN12" s="48"/>
      <c r="CO12" s="18"/>
      <c r="CP12" s="20"/>
      <c r="CQ12" s="8"/>
      <c r="CR12" s="4"/>
      <c r="CS12" s="6"/>
      <c r="CT12" s="6"/>
      <c r="CU12" s="48"/>
      <c r="CV12" s="5"/>
      <c r="CW12" s="8"/>
      <c r="CX12" s="237"/>
      <c r="CY12" s="42"/>
      <c r="CZ12" s="48"/>
      <c r="DA12" s="48"/>
      <c r="DB12" s="4"/>
      <c r="DC12" s="50"/>
      <c r="DD12" s="9"/>
      <c r="DE12" s="62"/>
      <c r="DF12" s="64"/>
      <c r="DG12" s="50"/>
      <c r="DH12" s="62"/>
      <c r="DI12" s="250"/>
      <c r="DJ12" s="238"/>
      <c r="DK12" s="238"/>
      <c r="DL12" s="9"/>
      <c r="DM12" s="9"/>
      <c r="DN12" s="5"/>
      <c r="DO12" s="8"/>
      <c r="DP12" s="5"/>
      <c r="DQ12" s="8"/>
      <c r="DR12" s="5"/>
      <c r="DS12" s="8"/>
      <c r="DT12" s="5"/>
      <c r="DU12" s="8"/>
      <c r="DV12" s="6"/>
      <c r="DW12" s="13"/>
      <c r="DX12" s="6"/>
      <c r="DY12" s="53"/>
      <c r="DZ12" s="4"/>
      <c r="EA12" s="4"/>
      <c r="EB12" s="18"/>
      <c r="EC12" s="99">
        <v>1</v>
      </c>
      <c r="ED12" s="239">
        <f t="shared" si="35"/>
        <v>0</v>
      </c>
      <c r="EE12" s="239">
        <f t="shared" si="36"/>
        <v>0</v>
      </c>
      <c r="EF12" s="239">
        <f t="shared" si="37"/>
        <v>0</v>
      </c>
      <c r="EG12" s="58">
        <f t="shared" si="38"/>
        <v>0</v>
      </c>
      <c r="EH12" s="59">
        <f t="shared" si="39"/>
        <v>0</v>
      </c>
      <c r="EI12" s="59">
        <f t="shared" si="40"/>
        <v>1</v>
      </c>
      <c r="EJ12" s="15"/>
      <c r="EK12" s="15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</row>
    <row r="13" spans="1:256" s="1" customFormat="1" x14ac:dyDescent="0.25">
      <c r="A13" s="67"/>
      <c r="B13" s="204">
        <v>6</v>
      </c>
      <c r="C13" s="235"/>
      <c r="D13" s="17"/>
      <c r="E13" s="67"/>
      <c r="F13" s="14"/>
      <c r="G13" s="7"/>
      <c r="H13" s="5"/>
      <c r="I13" s="7"/>
      <c r="J13" s="5"/>
      <c r="K13" s="7"/>
      <c r="L13" s="5"/>
      <c r="M13" s="7"/>
      <c r="N13" s="5"/>
      <c r="O13" s="7"/>
      <c r="P13" s="5"/>
      <c r="Q13" s="7"/>
      <c r="R13" s="5"/>
      <c r="S13" s="7"/>
      <c r="T13" s="5"/>
      <c r="U13" s="7"/>
      <c r="V13" s="5"/>
      <c r="W13" s="7"/>
      <c r="X13" s="53"/>
      <c r="Y13" s="70"/>
      <c r="Z13" s="13"/>
      <c r="AA13" s="7"/>
      <c r="AB13" s="13"/>
      <c r="AC13" s="7"/>
      <c r="AD13" s="13"/>
      <c r="AE13" s="7"/>
      <c r="AF13" s="13"/>
      <c r="AG13" s="7"/>
      <c r="AH13" s="13"/>
      <c r="AI13" s="7"/>
      <c r="AJ13" s="13"/>
      <c r="AK13" s="7"/>
      <c r="AL13" s="48"/>
      <c r="AM13" s="19"/>
      <c r="AN13" s="7"/>
      <c r="AO13" s="5"/>
      <c r="AP13" s="7"/>
      <c r="AQ13" s="5"/>
      <c r="AR13" s="7"/>
      <c r="AS13" s="4"/>
      <c r="AT13" s="72"/>
      <c r="AU13" s="15"/>
      <c r="AV13" s="7"/>
      <c r="AW13" s="4"/>
      <c r="AX13" s="5"/>
      <c r="AY13" s="49"/>
      <c r="AZ13" s="5"/>
      <c r="BA13" s="236"/>
      <c r="BB13" s="236"/>
      <c r="BC13" s="5"/>
      <c r="BD13" s="7"/>
      <c r="BE13" s="48"/>
      <c r="BF13" s="5"/>
      <c r="BG13" s="8"/>
      <c r="BH13" s="48"/>
      <c r="BI13" s="18"/>
      <c r="BJ13" s="4"/>
      <c r="BK13" s="5"/>
      <c r="BL13" s="7"/>
      <c r="BM13" s="4"/>
      <c r="BN13" s="15"/>
      <c r="BO13" s="7"/>
      <c r="BP13" s="5"/>
      <c r="BQ13" s="9"/>
      <c r="BR13" s="49"/>
      <c r="BS13" s="5"/>
      <c r="BT13" s="76"/>
      <c r="BU13" s="20"/>
      <c r="BV13" s="7"/>
      <c r="BW13" s="15"/>
      <c r="BX13" s="8"/>
      <c r="BY13" s="4"/>
      <c r="BZ13" s="6"/>
      <c r="CA13" s="42"/>
      <c r="CB13" s="48"/>
      <c r="CC13" s="5"/>
      <c r="CD13" s="10"/>
      <c r="CE13" s="237"/>
      <c r="CF13" s="7"/>
      <c r="CG13" s="42"/>
      <c r="CH13" s="54"/>
      <c r="CI13" s="5"/>
      <c r="CJ13" s="8"/>
      <c r="CK13" s="4"/>
      <c r="CL13" s="6"/>
      <c r="CM13" s="48"/>
      <c r="CN13" s="48"/>
      <c r="CO13" s="18"/>
      <c r="CP13" s="20"/>
      <c r="CQ13" s="8"/>
      <c r="CR13" s="4"/>
      <c r="CS13" s="6"/>
      <c r="CT13" s="6"/>
      <c r="CU13" s="48"/>
      <c r="CV13" s="5"/>
      <c r="CW13" s="8"/>
      <c r="CX13" s="237"/>
      <c r="CY13" s="42"/>
      <c r="CZ13" s="48"/>
      <c r="DA13" s="48"/>
      <c r="DB13" s="4"/>
      <c r="DC13" s="50"/>
      <c r="DD13" s="9"/>
      <c r="DE13" s="62"/>
      <c r="DF13" s="64"/>
      <c r="DG13" s="50"/>
      <c r="DH13" s="62"/>
      <c r="DI13" s="250"/>
      <c r="DJ13" s="238"/>
      <c r="DK13" s="238"/>
      <c r="DL13" s="9"/>
      <c r="DM13" s="9"/>
      <c r="DN13" s="5"/>
      <c r="DO13" s="8"/>
      <c r="DP13" s="5"/>
      <c r="DQ13" s="8"/>
      <c r="DR13" s="5"/>
      <c r="DS13" s="8"/>
      <c r="DT13" s="5"/>
      <c r="DU13" s="8"/>
      <c r="DV13" s="6"/>
      <c r="DW13" s="13"/>
      <c r="DX13" s="6"/>
      <c r="DY13" s="53"/>
      <c r="DZ13" s="4"/>
      <c r="EA13" s="4"/>
      <c r="EB13" s="18"/>
      <c r="EC13" s="99">
        <v>1</v>
      </c>
      <c r="ED13" s="239">
        <f t="shared" si="35"/>
        <v>0</v>
      </c>
      <c r="EE13" s="239">
        <f t="shared" si="36"/>
        <v>0</v>
      </c>
      <c r="EF13" s="239">
        <f t="shared" si="37"/>
        <v>0</v>
      </c>
      <c r="EG13" s="58">
        <f t="shared" si="38"/>
        <v>0</v>
      </c>
      <c r="EH13" s="59">
        <f t="shared" si="39"/>
        <v>0</v>
      </c>
      <c r="EI13" s="59">
        <f t="shared" si="40"/>
        <v>1</v>
      </c>
      <c r="EJ13" s="15"/>
      <c r="EK13" s="15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s="1" customFormat="1" x14ac:dyDescent="0.25">
      <c r="A14" s="67"/>
      <c r="B14" s="204">
        <v>7</v>
      </c>
      <c r="C14" s="235"/>
      <c r="D14" s="17"/>
      <c r="E14" s="67"/>
      <c r="F14" s="14"/>
      <c r="G14" s="7"/>
      <c r="H14" s="5"/>
      <c r="I14" s="7"/>
      <c r="J14" s="5"/>
      <c r="K14" s="7"/>
      <c r="L14" s="5"/>
      <c r="M14" s="7"/>
      <c r="N14" s="5"/>
      <c r="O14" s="7"/>
      <c r="P14" s="5"/>
      <c r="Q14" s="7"/>
      <c r="R14" s="5"/>
      <c r="S14" s="7"/>
      <c r="T14" s="5"/>
      <c r="U14" s="7"/>
      <c r="V14" s="5"/>
      <c r="W14" s="7"/>
      <c r="X14" s="53"/>
      <c r="Y14" s="70"/>
      <c r="Z14" s="13"/>
      <c r="AA14" s="7"/>
      <c r="AB14" s="13"/>
      <c r="AC14" s="7"/>
      <c r="AD14" s="13"/>
      <c r="AE14" s="7"/>
      <c r="AF14" s="13"/>
      <c r="AG14" s="7"/>
      <c r="AH14" s="13"/>
      <c r="AI14" s="7"/>
      <c r="AJ14" s="13"/>
      <c r="AK14" s="7"/>
      <c r="AL14" s="48"/>
      <c r="AM14" s="19"/>
      <c r="AN14" s="7"/>
      <c r="AO14" s="5"/>
      <c r="AP14" s="7"/>
      <c r="AQ14" s="5"/>
      <c r="AR14" s="7"/>
      <c r="AS14" s="4"/>
      <c r="AT14" s="72"/>
      <c r="AU14" s="15"/>
      <c r="AV14" s="7"/>
      <c r="AW14" s="4"/>
      <c r="AX14" s="5"/>
      <c r="AY14" s="49"/>
      <c r="AZ14" s="5"/>
      <c r="BA14" s="236"/>
      <c r="BB14" s="236"/>
      <c r="BC14" s="5"/>
      <c r="BD14" s="7"/>
      <c r="BE14" s="48"/>
      <c r="BF14" s="5"/>
      <c r="BG14" s="8"/>
      <c r="BH14" s="48"/>
      <c r="BI14" s="18"/>
      <c r="BJ14" s="4"/>
      <c r="BK14" s="5"/>
      <c r="BL14" s="7"/>
      <c r="BM14" s="4"/>
      <c r="BN14" s="15"/>
      <c r="BO14" s="7"/>
      <c r="BP14" s="5"/>
      <c r="BQ14" s="9"/>
      <c r="BR14" s="49"/>
      <c r="BS14" s="5"/>
      <c r="BT14" s="76"/>
      <c r="BU14" s="20"/>
      <c r="BV14" s="7"/>
      <c r="BW14" s="15"/>
      <c r="BX14" s="8"/>
      <c r="BY14" s="4"/>
      <c r="BZ14" s="6"/>
      <c r="CA14" s="42"/>
      <c r="CB14" s="48"/>
      <c r="CC14" s="5"/>
      <c r="CD14" s="10"/>
      <c r="CE14" s="237"/>
      <c r="CF14" s="7"/>
      <c r="CG14" s="42"/>
      <c r="CH14" s="54"/>
      <c r="CI14" s="15"/>
      <c r="CJ14" s="8"/>
      <c r="CK14" s="4"/>
      <c r="CL14" s="6"/>
      <c r="CM14" s="48"/>
      <c r="CN14" s="48"/>
      <c r="CO14" s="18"/>
      <c r="CP14" s="20"/>
      <c r="CQ14" s="8"/>
      <c r="CR14" s="4"/>
      <c r="CS14" s="6"/>
      <c r="CT14" s="6"/>
      <c r="CU14" s="48"/>
      <c r="CV14" s="5"/>
      <c r="CW14" s="8"/>
      <c r="CX14" s="237"/>
      <c r="CY14" s="42"/>
      <c r="CZ14" s="48"/>
      <c r="DA14" s="48"/>
      <c r="DB14" s="4"/>
      <c r="DC14" s="50"/>
      <c r="DD14" s="9"/>
      <c r="DE14" s="62"/>
      <c r="DF14" s="64"/>
      <c r="DG14" s="50"/>
      <c r="DH14" s="62"/>
      <c r="DI14" s="250"/>
      <c r="DJ14" s="238"/>
      <c r="DK14" s="238"/>
      <c r="DL14" s="9"/>
      <c r="DM14" s="9"/>
      <c r="DN14" s="5"/>
      <c r="DO14" s="8"/>
      <c r="DP14" s="5"/>
      <c r="DQ14" s="8"/>
      <c r="DR14" s="5"/>
      <c r="DS14" s="8"/>
      <c r="DT14" s="5"/>
      <c r="DU14" s="8"/>
      <c r="DV14" s="6"/>
      <c r="DW14" s="13"/>
      <c r="DX14" s="6"/>
      <c r="DY14" s="53"/>
      <c r="DZ14" s="4"/>
      <c r="EA14" s="4"/>
      <c r="EB14" s="18"/>
      <c r="EC14" s="99">
        <v>1</v>
      </c>
      <c r="ED14" s="239">
        <f t="shared" si="35"/>
        <v>0</v>
      </c>
      <c r="EE14" s="239">
        <f t="shared" ref="EE14:EE57" si="83">IF(ds&gt;0,IF(kap&gt;=2.4,1,0),0)</f>
        <v>0</v>
      </c>
      <c r="EF14" s="239">
        <f t="shared" si="37"/>
        <v>0</v>
      </c>
      <c r="EG14" s="58">
        <f t="shared" si="38"/>
        <v>0</v>
      </c>
      <c r="EH14" s="59">
        <f t="shared" si="39"/>
        <v>0</v>
      </c>
      <c r="EI14" s="59">
        <f t="shared" si="40"/>
        <v>1</v>
      </c>
      <c r="EJ14" s="15"/>
      <c r="EK14" s="15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</row>
    <row r="15" spans="1:256" s="1" customFormat="1" x14ac:dyDescent="0.25">
      <c r="A15" s="67"/>
      <c r="B15" s="204">
        <v>8</v>
      </c>
      <c r="C15" s="235"/>
      <c r="D15" s="17"/>
      <c r="E15" s="67"/>
      <c r="F15" s="14"/>
      <c r="G15" s="7"/>
      <c r="H15" s="5"/>
      <c r="I15" s="7"/>
      <c r="J15" s="5"/>
      <c r="K15" s="7"/>
      <c r="L15" s="5"/>
      <c r="M15" s="7"/>
      <c r="N15" s="5"/>
      <c r="O15" s="7"/>
      <c r="P15" s="5"/>
      <c r="Q15" s="7"/>
      <c r="R15" s="5"/>
      <c r="S15" s="7"/>
      <c r="T15" s="5"/>
      <c r="U15" s="7"/>
      <c r="V15" s="5"/>
      <c r="W15" s="7"/>
      <c r="X15" s="53"/>
      <c r="Y15" s="70"/>
      <c r="Z15" s="13"/>
      <c r="AA15" s="7"/>
      <c r="AB15" s="13"/>
      <c r="AC15" s="7"/>
      <c r="AD15" s="13"/>
      <c r="AE15" s="7"/>
      <c r="AF15" s="13"/>
      <c r="AG15" s="7"/>
      <c r="AH15" s="13"/>
      <c r="AI15" s="7"/>
      <c r="AJ15" s="13"/>
      <c r="AK15" s="7"/>
      <c r="AL15" s="48"/>
      <c r="AM15" s="19"/>
      <c r="AN15" s="7"/>
      <c r="AO15" s="5"/>
      <c r="AP15" s="7"/>
      <c r="AQ15" s="5"/>
      <c r="AR15" s="7"/>
      <c r="AS15" s="4"/>
      <c r="AT15" s="72"/>
      <c r="AU15" s="15"/>
      <c r="AV15" s="7"/>
      <c r="AW15" s="4"/>
      <c r="AX15" s="5"/>
      <c r="AY15" s="49"/>
      <c r="AZ15" s="5"/>
      <c r="BA15" s="236"/>
      <c r="BB15" s="236"/>
      <c r="BC15" s="5"/>
      <c r="BD15" s="7"/>
      <c r="BE15" s="48"/>
      <c r="BF15" s="5"/>
      <c r="BG15" s="8"/>
      <c r="BH15" s="48"/>
      <c r="BI15" s="18"/>
      <c r="BJ15" s="4"/>
      <c r="BK15" s="5"/>
      <c r="BL15" s="7"/>
      <c r="BM15" s="4"/>
      <c r="BN15" s="15"/>
      <c r="BO15" s="7"/>
      <c r="BP15" s="5"/>
      <c r="BQ15" s="9"/>
      <c r="BR15" s="49"/>
      <c r="BS15" s="5"/>
      <c r="BT15" s="76"/>
      <c r="BU15" s="20"/>
      <c r="BV15" s="7"/>
      <c r="BW15" s="15"/>
      <c r="BX15" s="8"/>
      <c r="BY15" s="4"/>
      <c r="BZ15" s="6"/>
      <c r="CA15" s="42"/>
      <c r="CB15" s="48"/>
      <c r="CC15" s="5"/>
      <c r="CD15" s="10"/>
      <c r="CE15" s="237"/>
      <c r="CF15" s="7"/>
      <c r="CG15" s="42"/>
      <c r="CH15" s="54"/>
      <c r="CI15" s="5"/>
      <c r="CJ15" s="8"/>
      <c r="CK15" s="4"/>
      <c r="CL15" s="6"/>
      <c r="CM15" s="48"/>
      <c r="CN15" s="48"/>
      <c r="CO15" s="18"/>
      <c r="CP15" s="20"/>
      <c r="CQ15" s="8"/>
      <c r="CR15" s="4"/>
      <c r="CS15" s="6"/>
      <c r="CT15" s="6"/>
      <c r="CU15" s="48"/>
      <c r="CV15" s="5"/>
      <c r="CW15" s="8"/>
      <c r="CX15" s="237"/>
      <c r="CY15" s="42"/>
      <c r="CZ15" s="48"/>
      <c r="DA15" s="48"/>
      <c r="DB15" s="4"/>
      <c r="DC15" s="50"/>
      <c r="DD15" s="9"/>
      <c r="DE15" s="62"/>
      <c r="DF15" s="64"/>
      <c r="DG15" s="50"/>
      <c r="DH15" s="62"/>
      <c r="DI15" s="250"/>
      <c r="DJ15" s="238"/>
      <c r="DK15" s="238"/>
      <c r="DL15" s="9"/>
      <c r="DM15" s="9"/>
      <c r="DN15" s="5"/>
      <c r="DO15" s="8"/>
      <c r="DP15" s="5"/>
      <c r="DQ15" s="8"/>
      <c r="DR15" s="5"/>
      <c r="DS15" s="8"/>
      <c r="DT15" s="5"/>
      <c r="DU15" s="8"/>
      <c r="DV15" s="6"/>
      <c r="DW15" s="13"/>
      <c r="DX15" s="6"/>
      <c r="DY15" s="53"/>
      <c r="DZ15" s="4"/>
      <c r="EA15" s="4"/>
      <c r="EB15" s="18"/>
      <c r="EC15" s="99">
        <v>1</v>
      </c>
      <c r="ED15" s="239">
        <f t="shared" si="35"/>
        <v>0</v>
      </c>
      <c r="EE15" s="239">
        <f t="shared" si="83"/>
        <v>0</v>
      </c>
      <c r="EF15" s="239">
        <f t="shared" si="37"/>
        <v>0</v>
      </c>
      <c r="EG15" s="58">
        <f t="shared" si="38"/>
        <v>0</v>
      </c>
      <c r="EH15" s="59">
        <f t="shared" si="39"/>
        <v>0</v>
      </c>
      <c r="EI15" s="59">
        <f t="shared" si="40"/>
        <v>1</v>
      </c>
      <c r="EJ15" s="15"/>
      <c r="EK15" s="15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s="1" customFormat="1" x14ac:dyDescent="0.25">
      <c r="A16" s="67"/>
      <c r="B16" s="204">
        <v>9</v>
      </c>
      <c r="C16" s="235"/>
      <c r="D16" s="17"/>
      <c r="E16" s="67"/>
      <c r="F16" s="14"/>
      <c r="G16" s="7"/>
      <c r="H16" s="5"/>
      <c r="I16" s="7"/>
      <c r="J16" s="5"/>
      <c r="K16" s="7"/>
      <c r="L16" s="5"/>
      <c r="M16" s="7"/>
      <c r="N16" s="5"/>
      <c r="O16" s="7"/>
      <c r="P16" s="5"/>
      <c r="Q16" s="7"/>
      <c r="R16" s="5"/>
      <c r="S16" s="7"/>
      <c r="T16" s="5"/>
      <c r="U16" s="7"/>
      <c r="V16" s="5"/>
      <c r="W16" s="7"/>
      <c r="X16" s="53"/>
      <c r="Y16" s="70"/>
      <c r="Z16" s="13"/>
      <c r="AA16" s="7"/>
      <c r="AB16" s="13"/>
      <c r="AC16" s="7"/>
      <c r="AD16" s="13"/>
      <c r="AE16" s="7"/>
      <c r="AF16" s="13"/>
      <c r="AG16" s="7"/>
      <c r="AH16" s="13"/>
      <c r="AI16" s="7"/>
      <c r="AJ16" s="13"/>
      <c r="AK16" s="7"/>
      <c r="AL16" s="48"/>
      <c r="AM16" s="19"/>
      <c r="AN16" s="7"/>
      <c r="AO16" s="5"/>
      <c r="AP16" s="7"/>
      <c r="AQ16" s="5"/>
      <c r="AR16" s="7"/>
      <c r="AS16" s="4"/>
      <c r="AT16" s="72"/>
      <c r="AU16" s="15"/>
      <c r="AV16" s="7"/>
      <c r="AW16" s="4"/>
      <c r="AX16" s="5"/>
      <c r="AY16" s="49"/>
      <c r="AZ16" s="5"/>
      <c r="BA16" s="236"/>
      <c r="BB16" s="236"/>
      <c r="BC16" s="5"/>
      <c r="BD16" s="7"/>
      <c r="BE16" s="48"/>
      <c r="BF16" s="5"/>
      <c r="BG16" s="8"/>
      <c r="BH16" s="48"/>
      <c r="BI16" s="18"/>
      <c r="BJ16" s="4"/>
      <c r="BK16" s="5"/>
      <c r="BL16" s="7"/>
      <c r="BM16" s="4"/>
      <c r="BN16" s="15"/>
      <c r="BO16" s="7"/>
      <c r="BP16" s="5"/>
      <c r="BQ16" s="9"/>
      <c r="BR16" s="49"/>
      <c r="BS16" s="5"/>
      <c r="BT16" s="76"/>
      <c r="BU16" s="20"/>
      <c r="BV16" s="7"/>
      <c r="BW16" s="15"/>
      <c r="BX16" s="8"/>
      <c r="BY16" s="4"/>
      <c r="BZ16" s="6"/>
      <c r="CA16" s="42"/>
      <c r="CB16" s="48"/>
      <c r="CC16" s="5"/>
      <c r="CD16" s="10"/>
      <c r="CE16" s="237"/>
      <c r="CF16" s="7"/>
      <c r="CG16" s="42"/>
      <c r="CH16" s="54"/>
      <c r="CI16" s="5"/>
      <c r="CJ16" s="8"/>
      <c r="CK16" s="4"/>
      <c r="CL16" s="6"/>
      <c r="CM16" s="48"/>
      <c r="CN16" s="48"/>
      <c r="CO16" s="18"/>
      <c r="CP16" s="20"/>
      <c r="CQ16" s="8"/>
      <c r="CR16" s="4"/>
      <c r="CS16" s="6"/>
      <c r="CT16" s="6"/>
      <c r="CU16" s="48"/>
      <c r="CV16" s="5"/>
      <c r="CW16" s="8"/>
      <c r="CX16" s="237"/>
      <c r="CY16" s="42"/>
      <c r="CZ16" s="48"/>
      <c r="DA16" s="48"/>
      <c r="DB16" s="4"/>
      <c r="DC16" s="50"/>
      <c r="DD16" s="9"/>
      <c r="DE16" s="62"/>
      <c r="DF16" s="64"/>
      <c r="DG16" s="50"/>
      <c r="DH16" s="62"/>
      <c r="DI16" s="250"/>
      <c r="DJ16" s="238"/>
      <c r="DK16" s="238"/>
      <c r="DL16" s="9"/>
      <c r="DM16" s="9"/>
      <c r="DN16" s="5"/>
      <c r="DO16" s="8"/>
      <c r="DP16" s="5"/>
      <c r="DQ16" s="8"/>
      <c r="DR16" s="5"/>
      <c r="DS16" s="8"/>
      <c r="DT16" s="5"/>
      <c r="DU16" s="8"/>
      <c r="DV16" s="6"/>
      <c r="DW16" s="13"/>
      <c r="DX16" s="6"/>
      <c r="DY16" s="53"/>
      <c r="DZ16" s="4"/>
      <c r="EA16" s="4"/>
      <c r="EB16" s="18"/>
      <c r="EC16" s="99">
        <v>1</v>
      </c>
      <c r="ED16" s="239">
        <f t="shared" si="35"/>
        <v>0</v>
      </c>
      <c r="EE16" s="239">
        <f t="shared" si="83"/>
        <v>0</v>
      </c>
      <c r="EF16" s="239">
        <f t="shared" si="37"/>
        <v>0</v>
      </c>
      <c r="EG16" s="58">
        <f t="shared" si="38"/>
        <v>0</v>
      </c>
      <c r="EH16" s="59">
        <f t="shared" si="39"/>
        <v>0</v>
      </c>
      <c r="EI16" s="59">
        <f t="shared" si="40"/>
        <v>1</v>
      </c>
      <c r="EJ16" s="15"/>
      <c r="EK16" s="15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</row>
    <row r="17" spans="1:256" s="1" customFormat="1" x14ac:dyDescent="0.25">
      <c r="A17" s="67"/>
      <c r="B17" s="204">
        <v>10</v>
      </c>
      <c r="C17" s="235"/>
      <c r="D17" s="17"/>
      <c r="E17" s="67"/>
      <c r="F17" s="14"/>
      <c r="G17" s="7"/>
      <c r="H17" s="5"/>
      <c r="I17" s="7"/>
      <c r="J17" s="5"/>
      <c r="K17" s="7"/>
      <c r="L17" s="5"/>
      <c r="M17" s="7"/>
      <c r="N17" s="5"/>
      <c r="O17" s="7"/>
      <c r="P17" s="5"/>
      <c r="Q17" s="7"/>
      <c r="R17" s="5"/>
      <c r="S17" s="7"/>
      <c r="T17" s="5"/>
      <c r="U17" s="7"/>
      <c r="V17" s="5"/>
      <c r="W17" s="7"/>
      <c r="X17" s="53"/>
      <c r="Y17" s="70"/>
      <c r="Z17" s="13"/>
      <c r="AA17" s="7"/>
      <c r="AB17" s="13"/>
      <c r="AC17" s="7"/>
      <c r="AD17" s="13"/>
      <c r="AE17" s="7"/>
      <c r="AF17" s="13"/>
      <c r="AG17" s="7"/>
      <c r="AH17" s="13"/>
      <c r="AI17" s="7"/>
      <c r="AJ17" s="13"/>
      <c r="AK17" s="7"/>
      <c r="AL17" s="48"/>
      <c r="AM17" s="19"/>
      <c r="AN17" s="7"/>
      <c r="AO17" s="5"/>
      <c r="AP17" s="7"/>
      <c r="AQ17" s="5"/>
      <c r="AR17" s="7"/>
      <c r="AS17" s="4"/>
      <c r="AT17" s="72"/>
      <c r="AU17" s="15"/>
      <c r="AV17" s="7"/>
      <c r="AW17" s="4"/>
      <c r="AX17" s="5"/>
      <c r="AY17" s="49"/>
      <c r="AZ17" s="5"/>
      <c r="BA17" s="236"/>
      <c r="BB17" s="236"/>
      <c r="BC17" s="5"/>
      <c r="BD17" s="7"/>
      <c r="BE17" s="48"/>
      <c r="BF17" s="5"/>
      <c r="BG17" s="8"/>
      <c r="BH17" s="48"/>
      <c r="BI17" s="18"/>
      <c r="BJ17" s="4"/>
      <c r="BK17" s="5"/>
      <c r="BL17" s="7"/>
      <c r="BM17" s="4"/>
      <c r="BN17" s="15"/>
      <c r="BO17" s="7"/>
      <c r="BP17" s="5"/>
      <c r="BQ17" s="9"/>
      <c r="BR17" s="49"/>
      <c r="BS17" s="5"/>
      <c r="BT17" s="76"/>
      <c r="BU17" s="20"/>
      <c r="BV17" s="7"/>
      <c r="BW17" s="15"/>
      <c r="BX17" s="8"/>
      <c r="BY17" s="4"/>
      <c r="BZ17" s="6"/>
      <c r="CA17" s="42"/>
      <c r="CB17" s="48"/>
      <c r="CC17" s="5"/>
      <c r="CD17" s="10"/>
      <c r="CE17" s="237"/>
      <c r="CF17" s="7"/>
      <c r="CG17" s="42"/>
      <c r="CH17" s="54"/>
      <c r="CI17" s="5"/>
      <c r="CJ17" s="8"/>
      <c r="CK17" s="4"/>
      <c r="CL17" s="6"/>
      <c r="CM17" s="48"/>
      <c r="CN17" s="48"/>
      <c r="CO17" s="18"/>
      <c r="CP17" s="20"/>
      <c r="CQ17" s="8"/>
      <c r="CR17" s="4"/>
      <c r="CS17" s="6"/>
      <c r="CT17" s="6"/>
      <c r="CU17" s="48"/>
      <c r="CV17" s="5"/>
      <c r="CW17" s="8"/>
      <c r="CX17" s="237"/>
      <c r="CY17" s="42"/>
      <c r="CZ17" s="48"/>
      <c r="DA17" s="48"/>
      <c r="DB17" s="4"/>
      <c r="DC17" s="50"/>
      <c r="DD17" s="9"/>
      <c r="DE17" s="62"/>
      <c r="DF17" s="64"/>
      <c r="DG17" s="50"/>
      <c r="DH17" s="62"/>
      <c r="DI17" s="250"/>
      <c r="DJ17" s="238"/>
      <c r="DK17" s="238"/>
      <c r="DL17" s="9"/>
      <c r="DM17" s="9"/>
      <c r="DN17" s="5"/>
      <c r="DO17" s="8"/>
      <c r="DP17" s="5"/>
      <c r="DQ17" s="8"/>
      <c r="DR17" s="5"/>
      <c r="DS17" s="8"/>
      <c r="DT17" s="5"/>
      <c r="DU17" s="8"/>
      <c r="DV17" s="6"/>
      <c r="DW17" s="13"/>
      <c r="DX17" s="6"/>
      <c r="DY17" s="53"/>
      <c r="DZ17" s="4"/>
      <c r="EA17" s="4"/>
      <c r="EB17" s="18"/>
      <c r="EC17" s="99">
        <v>1</v>
      </c>
      <c r="ED17" s="239">
        <f t="shared" si="35"/>
        <v>0</v>
      </c>
      <c r="EE17" s="239">
        <f t="shared" si="83"/>
        <v>0</v>
      </c>
      <c r="EF17" s="239">
        <f t="shared" si="37"/>
        <v>0</v>
      </c>
      <c r="EG17" s="58">
        <f t="shared" si="38"/>
        <v>0</v>
      </c>
      <c r="EH17" s="59">
        <f t="shared" si="39"/>
        <v>0</v>
      </c>
      <c r="EI17" s="59">
        <f t="shared" si="40"/>
        <v>1</v>
      </c>
      <c r="EJ17" s="15"/>
      <c r="EK17" s="15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</row>
    <row r="18" spans="1:256" s="1" customFormat="1" x14ac:dyDescent="0.25">
      <c r="A18" s="67"/>
      <c r="B18" s="204">
        <v>11</v>
      </c>
      <c r="C18" s="235"/>
      <c r="D18" s="17"/>
      <c r="E18" s="67"/>
      <c r="F18" s="14"/>
      <c r="G18" s="7"/>
      <c r="H18" s="5"/>
      <c r="I18" s="7"/>
      <c r="J18" s="5"/>
      <c r="K18" s="7"/>
      <c r="L18" s="5"/>
      <c r="M18" s="7"/>
      <c r="N18" s="5"/>
      <c r="O18" s="7"/>
      <c r="P18" s="5"/>
      <c r="Q18" s="7"/>
      <c r="R18" s="5"/>
      <c r="S18" s="7"/>
      <c r="T18" s="5"/>
      <c r="U18" s="7"/>
      <c r="V18" s="5"/>
      <c r="W18" s="7"/>
      <c r="X18" s="53"/>
      <c r="Y18" s="70"/>
      <c r="Z18" s="13"/>
      <c r="AA18" s="7"/>
      <c r="AB18" s="13"/>
      <c r="AC18" s="7"/>
      <c r="AD18" s="13"/>
      <c r="AE18" s="7"/>
      <c r="AF18" s="13"/>
      <c r="AG18" s="7"/>
      <c r="AH18" s="13"/>
      <c r="AI18" s="7"/>
      <c r="AJ18" s="13"/>
      <c r="AK18" s="7"/>
      <c r="AL18" s="48"/>
      <c r="AM18" s="19"/>
      <c r="AN18" s="7"/>
      <c r="AO18" s="5"/>
      <c r="AP18" s="7"/>
      <c r="AQ18" s="5"/>
      <c r="AR18" s="7"/>
      <c r="AS18" s="4"/>
      <c r="AT18" s="72"/>
      <c r="AU18" s="15"/>
      <c r="AV18" s="7"/>
      <c r="AW18" s="4"/>
      <c r="AX18" s="5"/>
      <c r="AY18" s="49"/>
      <c r="AZ18" s="5"/>
      <c r="BA18" s="236"/>
      <c r="BB18" s="236"/>
      <c r="BC18" s="5"/>
      <c r="BD18" s="7"/>
      <c r="BE18" s="48"/>
      <c r="BF18" s="5"/>
      <c r="BG18" s="8"/>
      <c r="BH18" s="48"/>
      <c r="BI18" s="18"/>
      <c r="BJ18" s="4"/>
      <c r="BK18" s="5"/>
      <c r="BL18" s="7"/>
      <c r="BM18" s="4"/>
      <c r="BN18" s="15"/>
      <c r="BO18" s="7"/>
      <c r="BP18" s="5"/>
      <c r="BQ18" s="9"/>
      <c r="BR18" s="49"/>
      <c r="BS18" s="5"/>
      <c r="BT18" s="76"/>
      <c r="BU18" s="20"/>
      <c r="BV18" s="7"/>
      <c r="BW18" s="15"/>
      <c r="BX18" s="8"/>
      <c r="BY18" s="4"/>
      <c r="BZ18" s="6"/>
      <c r="CA18" s="42"/>
      <c r="CB18" s="48"/>
      <c r="CC18" s="5"/>
      <c r="CD18" s="10"/>
      <c r="CE18" s="237"/>
      <c r="CF18" s="7"/>
      <c r="CG18" s="42"/>
      <c r="CH18" s="54"/>
      <c r="CI18" s="5"/>
      <c r="CJ18" s="8"/>
      <c r="CK18" s="4"/>
      <c r="CL18" s="6"/>
      <c r="CM18" s="48"/>
      <c r="CN18" s="48"/>
      <c r="CO18" s="18"/>
      <c r="CP18" s="20"/>
      <c r="CQ18" s="8"/>
      <c r="CR18" s="4"/>
      <c r="CS18" s="6"/>
      <c r="CT18" s="6"/>
      <c r="CU18" s="48"/>
      <c r="CV18" s="5"/>
      <c r="CW18" s="8"/>
      <c r="CX18" s="237"/>
      <c r="CY18" s="42"/>
      <c r="CZ18" s="48"/>
      <c r="DA18" s="48"/>
      <c r="DB18" s="4"/>
      <c r="DC18" s="50"/>
      <c r="DD18" s="9"/>
      <c r="DE18" s="62"/>
      <c r="DF18" s="64"/>
      <c r="DG18" s="50"/>
      <c r="DH18" s="62"/>
      <c r="DI18" s="250"/>
      <c r="DJ18" s="238"/>
      <c r="DK18" s="238"/>
      <c r="DL18" s="9"/>
      <c r="DM18" s="9"/>
      <c r="DN18" s="5"/>
      <c r="DO18" s="8"/>
      <c r="DP18" s="5"/>
      <c r="DQ18" s="8"/>
      <c r="DR18" s="5"/>
      <c r="DS18" s="8"/>
      <c r="DT18" s="5"/>
      <c r="DU18" s="8"/>
      <c r="DV18" s="6"/>
      <c r="DW18" s="13"/>
      <c r="DX18" s="6"/>
      <c r="DY18" s="53"/>
      <c r="DZ18" s="4"/>
      <c r="EA18" s="4"/>
      <c r="EB18" s="18"/>
      <c r="EC18" s="99">
        <v>1</v>
      </c>
      <c r="ED18" s="239">
        <f t="shared" si="35"/>
        <v>0</v>
      </c>
      <c r="EE18" s="239">
        <f t="shared" si="83"/>
        <v>0</v>
      </c>
      <c r="EF18" s="239">
        <f t="shared" si="37"/>
        <v>0</v>
      </c>
      <c r="EG18" s="58">
        <f t="shared" si="38"/>
        <v>0</v>
      </c>
      <c r="EH18" s="59">
        <f t="shared" si="39"/>
        <v>0</v>
      </c>
      <c r="EI18" s="59">
        <f t="shared" si="40"/>
        <v>1</v>
      </c>
      <c r="EJ18" s="15"/>
      <c r="EK18" s="15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</row>
    <row r="19" spans="1:256" s="1" customFormat="1" x14ac:dyDescent="0.25">
      <c r="A19" s="67"/>
      <c r="B19" s="204">
        <v>12</v>
      </c>
      <c r="C19" s="235"/>
      <c r="D19" s="17"/>
      <c r="E19" s="67"/>
      <c r="F19" s="14"/>
      <c r="G19" s="7"/>
      <c r="H19" s="5"/>
      <c r="I19" s="7"/>
      <c r="J19" s="5"/>
      <c r="K19" s="7"/>
      <c r="L19" s="5"/>
      <c r="M19" s="7"/>
      <c r="N19" s="5"/>
      <c r="O19" s="7"/>
      <c r="P19" s="5"/>
      <c r="Q19" s="7"/>
      <c r="R19" s="5"/>
      <c r="S19" s="7"/>
      <c r="T19" s="5"/>
      <c r="U19" s="7"/>
      <c r="V19" s="5"/>
      <c r="W19" s="7"/>
      <c r="X19" s="53"/>
      <c r="Y19" s="70"/>
      <c r="Z19" s="13"/>
      <c r="AA19" s="7"/>
      <c r="AB19" s="13"/>
      <c r="AC19" s="7"/>
      <c r="AD19" s="13"/>
      <c r="AE19" s="7"/>
      <c r="AF19" s="13"/>
      <c r="AG19" s="7"/>
      <c r="AH19" s="13"/>
      <c r="AI19" s="7"/>
      <c r="AJ19" s="13"/>
      <c r="AK19" s="7"/>
      <c r="AL19" s="48"/>
      <c r="AM19" s="19"/>
      <c r="AN19" s="7"/>
      <c r="AO19" s="5"/>
      <c r="AP19" s="7"/>
      <c r="AQ19" s="5"/>
      <c r="AR19" s="7"/>
      <c r="AS19" s="4"/>
      <c r="AT19" s="72"/>
      <c r="AU19" s="15"/>
      <c r="AV19" s="7"/>
      <c r="AW19" s="4"/>
      <c r="AX19" s="5"/>
      <c r="AY19" s="49"/>
      <c r="AZ19" s="5"/>
      <c r="BA19" s="236"/>
      <c r="BB19" s="236"/>
      <c r="BC19" s="5"/>
      <c r="BD19" s="7"/>
      <c r="BE19" s="48"/>
      <c r="BF19" s="5"/>
      <c r="BG19" s="8"/>
      <c r="BH19" s="48"/>
      <c r="BI19" s="18"/>
      <c r="BJ19" s="4"/>
      <c r="BK19" s="5"/>
      <c r="BL19" s="7"/>
      <c r="BM19" s="4"/>
      <c r="BN19" s="15"/>
      <c r="BO19" s="7"/>
      <c r="BP19" s="5"/>
      <c r="BQ19" s="9"/>
      <c r="BR19" s="49"/>
      <c r="BS19" s="5"/>
      <c r="BT19" s="76"/>
      <c r="BU19" s="20"/>
      <c r="BV19" s="7"/>
      <c r="BW19" s="15"/>
      <c r="BX19" s="8"/>
      <c r="BY19" s="4"/>
      <c r="BZ19" s="6"/>
      <c r="CA19" s="42"/>
      <c r="CB19" s="48"/>
      <c r="CC19" s="5"/>
      <c r="CD19" s="10"/>
      <c r="CE19" s="237"/>
      <c r="CF19" s="7"/>
      <c r="CG19" s="42"/>
      <c r="CH19" s="54"/>
      <c r="CI19" s="5"/>
      <c r="CJ19" s="8"/>
      <c r="CK19" s="4"/>
      <c r="CL19" s="6"/>
      <c r="CM19" s="48"/>
      <c r="CN19" s="48"/>
      <c r="CO19" s="18"/>
      <c r="CP19" s="20"/>
      <c r="CQ19" s="8"/>
      <c r="CR19" s="4"/>
      <c r="CS19" s="6"/>
      <c r="CT19" s="6"/>
      <c r="CU19" s="48"/>
      <c r="CV19" s="5"/>
      <c r="CW19" s="8"/>
      <c r="CX19" s="237"/>
      <c r="CY19" s="42"/>
      <c r="CZ19" s="48"/>
      <c r="DA19" s="48"/>
      <c r="DB19" s="4"/>
      <c r="DC19" s="50"/>
      <c r="DD19" s="9"/>
      <c r="DE19" s="62"/>
      <c r="DF19" s="64"/>
      <c r="DG19" s="50"/>
      <c r="DH19" s="62"/>
      <c r="DI19" s="250"/>
      <c r="DJ19" s="238"/>
      <c r="DK19" s="238"/>
      <c r="DL19" s="9"/>
      <c r="DM19" s="9"/>
      <c r="DN19" s="5"/>
      <c r="DO19" s="8"/>
      <c r="DP19" s="5"/>
      <c r="DQ19" s="8"/>
      <c r="DR19" s="5"/>
      <c r="DS19" s="8"/>
      <c r="DT19" s="5"/>
      <c r="DU19" s="8"/>
      <c r="DV19" s="6"/>
      <c r="DW19" s="13"/>
      <c r="DX19" s="6"/>
      <c r="DY19" s="53"/>
      <c r="DZ19" s="4"/>
      <c r="EA19" s="4"/>
      <c r="EB19" s="18"/>
      <c r="EC19" s="99">
        <v>1</v>
      </c>
      <c r="ED19" s="239">
        <f t="shared" si="35"/>
        <v>0</v>
      </c>
      <c r="EE19" s="239">
        <f t="shared" si="83"/>
        <v>0</v>
      </c>
      <c r="EF19" s="239">
        <f t="shared" si="37"/>
        <v>0</v>
      </c>
      <c r="EG19" s="58">
        <f t="shared" si="38"/>
        <v>0</v>
      </c>
      <c r="EH19" s="59">
        <f t="shared" si="39"/>
        <v>0</v>
      </c>
      <c r="EI19" s="59">
        <f t="shared" si="40"/>
        <v>1</v>
      </c>
      <c r="EJ19" s="15"/>
      <c r="EK19" s="15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</row>
    <row r="20" spans="1:256" s="1" customFormat="1" x14ac:dyDescent="0.25">
      <c r="A20" s="67"/>
      <c r="B20" s="204">
        <v>13</v>
      </c>
      <c r="C20" s="235"/>
      <c r="D20" s="17"/>
      <c r="E20" s="67"/>
      <c r="F20" s="14"/>
      <c r="G20" s="7"/>
      <c r="H20" s="5"/>
      <c r="I20" s="7"/>
      <c r="J20" s="5"/>
      <c r="K20" s="7"/>
      <c r="L20" s="5"/>
      <c r="M20" s="7"/>
      <c r="N20" s="5"/>
      <c r="O20" s="7"/>
      <c r="P20" s="5"/>
      <c r="Q20" s="7"/>
      <c r="R20" s="5"/>
      <c r="S20" s="7"/>
      <c r="T20" s="5"/>
      <c r="U20" s="7"/>
      <c r="V20" s="5"/>
      <c r="W20" s="7"/>
      <c r="X20" s="53"/>
      <c r="Y20" s="70"/>
      <c r="Z20" s="13"/>
      <c r="AA20" s="7"/>
      <c r="AB20" s="13"/>
      <c r="AC20" s="7"/>
      <c r="AD20" s="13"/>
      <c r="AE20" s="7"/>
      <c r="AF20" s="13"/>
      <c r="AG20" s="7"/>
      <c r="AH20" s="13"/>
      <c r="AI20" s="7"/>
      <c r="AJ20" s="13"/>
      <c r="AK20" s="7"/>
      <c r="AL20" s="48"/>
      <c r="AM20" s="19"/>
      <c r="AN20" s="7"/>
      <c r="AO20" s="5"/>
      <c r="AP20" s="7"/>
      <c r="AQ20" s="5"/>
      <c r="AR20" s="7"/>
      <c r="AS20" s="4"/>
      <c r="AT20" s="72"/>
      <c r="AU20" s="15"/>
      <c r="AV20" s="7"/>
      <c r="AW20" s="4"/>
      <c r="AX20" s="5"/>
      <c r="AY20" s="49"/>
      <c r="AZ20" s="5"/>
      <c r="BA20" s="236"/>
      <c r="BB20" s="236"/>
      <c r="BC20" s="5"/>
      <c r="BD20" s="7"/>
      <c r="BE20" s="48"/>
      <c r="BF20" s="5"/>
      <c r="BG20" s="8"/>
      <c r="BH20" s="48"/>
      <c r="BI20" s="18"/>
      <c r="BJ20" s="4"/>
      <c r="BK20" s="5"/>
      <c r="BL20" s="7"/>
      <c r="BM20" s="4"/>
      <c r="BN20" s="15"/>
      <c r="BO20" s="7"/>
      <c r="BP20" s="5"/>
      <c r="BQ20" s="9"/>
      <c r="BR20" s="49"/>
      <c r="BS20" s="5"/>
      <c r="BT20" s="76"/>
      <c r="BU20" s="20"/>
      <c r="BV20" s="7"/>
      <c r="BW20" s="15"/>
      <c r="BX20" s="8"/>
      <c r="BY20" s="4"/>
      <c r="BZ20" s="6"/>
      <c r="CA20" s="42"/>
      <c r="CB20" s="48"/>
      <c r="CC20" s="5"/>
      <c r="CD20" s="10"/>
      <c r="CE20" s="237"/>
      <c r="CF20" s="7"/>
      <c r="CG20" s="42"/>
      <c r="CH20" s="54"/>
      <c r="CI20" s="5"/>
      <c r="CJ20" s="8"/>
      <c r="CK20" s="4"/>
      <c r="CL20" s="6"/>
      <c r="CM20" s="48"/>
      <c r="CN20" s="48"/>
      <c r="CO20" s="18"/>
      <c r="CP20" s="20"/>
      <c r="CQ20" s="8"/>
      <c r="CR20" s="4"/>
      <c r="CS20" s="6"/>
      <c r="CT20" s="6"/>
      <c r="CU20" s="48"/>
      <c r="CV20" s="5"/>
      <c r="CW20" s="8"/>
      <c r="CX20" s="237"/>
      <c r="CY20" s="42"/>
      <c r="CZ20" s="48"/>
      <c r="DA20" s="48"/>
      <c r="DB20" s="4"/>
      <c r="DC20" s="50"/>
      <c r="DD20" s="9"/>
      <c r="DE20" s="62"/>
      <c r="DF20" s="64"/>
      <c r="DG20" s="50"/>
      <c r="DH20" s="62"/>
      <c r="DI20" s="250"/>
      <c r="DJ20" s="238"/>
      <c r="DK20" s="238"/>
      <c r="DL20" s="9"/>
      <c r="DM20" s="9"/>
      <c r="DN20" s="5"/>
      <c r="DO20" s="8"/>
      <c r="DP20" s="5"/>
      <c r="DQ20" s="8"/>
      <c r="DR20" s="5"/>
      <c r="DS20" s="8"/>
      <c r="DT20" s="5"/>
      <c r="DU20" s="8"/>
      <c r="DV20" s="6"/>
      <c r="DW20" s="13"/>
      <c r="DX20" s="6"/>
      <c r="DY20" s="53"/>
      <c r="DZ20" s="4"/>
      <c r="EA20" s="4"/>
      <c r="EB20" s="18"/>
      <c r="EC20" s="99">
        <v>1</v>
      </c>
      <c r="ED20" s="239">
        <f t="shared" si="35"/>
        <v>0</v>
      </c>
      <c r="EE20" s="239">
        <f t="shared" si="83"/>
        <v>0</v>
      </c>
      <c r="EF20" s="239">
        <f t="shared" si="37"/>
        <v>0</v>
      </c>
      <c r="EG20" s="58">
        <f t="shared" si="38"/>
        <v>0</v>
      </c>
      <c r="EH20" s="59">
        <f t="shared" si="39"/>
        <v>0</v>
      </c>
      <c r="EI20" s="59">
        <f t="shared" si="40"/>
        <v>1</v>
      </c>
      <c r="EJ20" s="15"/>
      <c r="EK20" s="15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</row>
    <row r="21" spans="1:256" s="1" customFormat="1" x14ac:dyDescent="0.25">
      <c r="A21" s="67"/>
      <c r="B21" s="204">
        <v>14</v>
      </c>
      <c r="C21" s="235"/>
      <c r="D21" s="17"/>
      <c r="E21" s="67"/>
      <c r="F21" s="14"/>
      <c r="G21" s="7"/>
      <c r="H21" s="5"/>
      <c r="I21" s="7"/>
      <c r="J21" s="5"/>
      <c r="K21" s="7"/>
      <c r="L21" s="5"/>
      <c r="M21" s="7"/>
      <c r="N21" s="5"/>
      <c r="O21" s="7"/>
      <c r="P21" s="5"/>
      <c r="Q21" s="7"/>
      <c r="R21" s="5"/>
      <c r="S21" s="7"/>
      <c r="T21" s="5"/>
      <c r="U21" s="7"/>
      <c r="V21" s="5"/>
      <c r="W21" s="7"/>
      <c r="X21" s="53"/>
      <c r="Y21" s="70"/>
      <c r="Z21" s="13"/>
      <c r="AA21" s="7"/>
      <c r="AB21" s="13"/>
      <c r="AC21" s="7"/>
      <c r="AD21" s="13"/>
      <c r="AE21" s="7"/>
      <c r="AF21" s="13"/>
      <c r="AG21" s="7"/>
      <c r="AH21" s="13"/>
      <c r="AI21" s="7"/>
      <c r="AJ21" s="13"/>
      <c r="AK21" s="7"/>
      <c r="AL21" s="48"/>
      <c r="AM21" s="19"/>
      <c r="AN21" s="7"/>
      <c r="AO21" s="5"/>
      <c r="AP21" s="7"/>
      <c r="AQ21" s="5"/>
      <c r="AR21" s="7"/>
      <c r="AS21" s="4"/>
      <c r="AT21" s="72"/>
      <c r="AU21" s="15"/>
      <c r="AV21" s="7"/>
      <c r="AW21" s="4"/>
      <c r="AX21" s="5"/>
      <c r="AY21" s="49"/>
      <c r="AZ21" s="5"/>
      <c r="BA21" s="236"/>
      <c r="BB21" s="236"/>
      <c r="BC21" s="5"/>
      <c r="BD21" s="7"/>
      <c r="BE21" s="48"/>
      <c r="BF21" s="5"/>
      <c r="BG21" s="8"/>
      <c r="BH21" s="48"/>
      <c r="BI21" s="18"/>
      <c r="BJ21" s="4"/>
      <c r="BK21" s="5"/>
      <c r="BL21" s="7"/>
      <c r="BM21" s="4"/>
      <c r="BN21" s="15"/>
      <c r="BO21" s="7"/>
      <c r="BP21" s="5"/>
      <c r="BQ21" s="9"/>
      <c r="BR21" s="49"/>
      <c r="BS21" s="5"/>
      <c r="BT21" s="76"/>
      <c r="BU21" s="20"/>
      <c r="BV21" s="7"/>
      <c r="BW21" s="15"/>
      <c r="BX21" s="8"/>
      <c r="BY21" s="4"/>
      <c r="BZ21" s="6"/>
      <c r="CA21" s="42"/>
      <c r="CB21" s="48"/>
      <c r="CC21" s="5"/>
      <c r="CD21" s="10"/>
      <c r="CE21" s="237"/>
      <c r="CF21" s="7"/>
      <c r="CG21" s="42"/>
      <c r="CH21" s="54"/>
      <c r="CI21" s="5"/>
      <c r="CJ21" s="8"/>
      <c r="CK21" s="4"/>
      <c r="CL21" s="6"/>
      <c r="CM21" s="48"/>
      <c r="CN21" s="48"/>
      <c r="CO21" s="18"/>
      <c r="CP21" s="20"/>
      <c r="CQ21" s="8"/>
      <c r="CR21" s="4"/>
      <c r="CS21" s="6"/>
      <c r="CT21" s="6"/>
      <c r="CU21" s="48"/>
      <c r="CV21" s="5"/>
      <c r="CW21" s="8"/>
      <c r="CX21" s="237"/>
      <c r="CY21" s="42"/>
      <c r="CZ21" s="48"/>
      <c r="DA21" s="48"/>
      <c r="DB21" s="4"/>
      <c r="DC21" s="50"/>
      <c r="DD21" s="9"/>
      <c r="DE21" s="62"/>
      <c r="DF21" s="64"/>
      <c r="DG21" s="50"/>
      <c r="DH21" s="62"/>
      <c r="DI21" s="250"/>
      <c r="DJ21" s="238"/>
      <c r="DK21" s="238"/>
      <c r="DL21" s="9"/>
      <c r="DM21" s="9"/>
      <c r="DN21" s="5"/>
      <c r="DO21" s="8"/>
      <c r="DP21" s="5"/>
      <c r="DQ21" s="8"/>
      <c r="DR21" s="5"/>
      <c r="DS21" s="8"/>
      <c r="DT21" s="5"/>
      <c r="DU21" s="8"/>
      <c r="DV21" s="6"/>
      <c r="DW21" s="13"/>
      <c r="DX21" s="6"/>
      <c r="DY21" s="53"/>
      <c r="DZ21" s="4"/>
      <c r="EA21" s="4"/>
      <c r="EB21" s="18"/>
      <c r="EC21" s="99">
        <v>1</v>
      </c>
      <c r="ED21" s="239">
        <f t="shared" si="35"/>
        <v>0</v>
      </c>
      <c r="EE21" s="239">
        <f t="shared" si="83"/>
        <v>0</v>
      </c>
      <c r="EF21" s="239">
        <f t="shared" si="37"/>
        <v>0</v>
      </c>
      <c r="EG21" s="58">
        <f t="shared" si="38"/>
        <v>0</v>
      </c>
      <c r="EH21" s="59">
        <f t="shared" si="39"/>
        <v>0</v>
      </c>
      <c r="EI21" s="59">
        <f t="shared" si="40"/>
        <v>1</v>
      </c>
      <c r="EJ21" s="15"/>
      <c r="EK21" s="15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</row>
    <row r="22" spans="1:256" s="1" customFormat="1" x14ac:dyDescent="0.25">
      <c r="A22" s="67"/>
      <c r="B22" s="204">
        <v>15</v>
      </c>
      <c r="C22" s="235"/>
      <c r="D22" s="17"/>
      <c r="E22" s="67"/>
      <c r="F22" s="14"/>
      <c r="G22" s="7"/>
      <c r="H22" s="5"/>
      <c r="I22" s="7"/>
      <c r="J22" s="5"/>
      <c r="K22" s="7"/>
      <c r="L22" s="5"/>
      <c r="M22" s="7"/>
      <c r="N22" s="5"/>
      <c r="O22" s="7"/>
      <c r="P22" s="5"/>
      <c r="Q22" s="7"/>
      <c r="R22" s="5"/>
      <c r="S22" s="7"/>
      <c r="T22" s="5"/>
      <c r="U22" s="7"/>
      <c r="V22" s="5"/>
      <c r="W22" s="7"/>
      <c r="X22" s="53"/>
      <c r="Y22" s="70"/>
      <c r="Z22" s="13"/>
      <c r="AA22" s="7"/>
      <c r="AB22" s="13"/>
      <c r="AC22" s="7"/>
      <c r="AD22" s="13"/>
      <c r="AE22" s="7"/>
      <c r="AF22" s="13"/>
      <c r="AG22" s="7"/>
      <c r="AH22" s="13"/>
      <c r="AI22" s="7"/>
      <c r="AJ22" s="13"/>
      <c r="AK22" s="7"/>
      <c r="AL22" s="48"/>
      <c r="AM22" s="19"/>
      <c r="AN22" s="7"/>
      <c r="AO22" s="5"/>
      <c r="AP22" s="7"/>
      <c r="AQ22" s="5"/>
      <c r="AR22" s="7"/>
      <c r="AS22" s="4"/>
      <c r="AT22" s="72"/>
      <c r="AU22" s="15"/>
      <c r="AV22" s="7"/>
      <c r="AW22" s="4"/>
      <c r="AX22" s="5"/>
      <c r="AY22" s="49"/>
      <c r="AZ22" s="5"/>
      <c r="BA22" s="236"/>
      <c r="BB22" s="236"/>
      <c r="BC22" s="5"/>
      <c r="BD22" s="7"/>
      <c r="BE22" s="48"/>
      <c r="BF22" s="5"/>
      <c r="BG22" s="8"/>
      <c r="BH22" s="48"/>
      <c r="BI22" s="18"/>
      <c r="BJ22" s="4"/>
      <c r="BK22" s="5"/>
      <c r="BL22" s="7"/>
      <c r="BM22" s="4"/>
      <c r="BN22" s="15"/>
      <c r="BO22" s="7"/>
      <c r="BP22" s="5"/>
      <c r="BQ22" s="9"/>
      <c r="BR22" s="49"/>
      <c r="BS22" s="5"/>
      <c r="BT22" s="76"/>
      <c r="BU22" s="20"/>
      <c r="BV22" s="7"/>
      <c r="BW22" s="15"/>
      <c r="BX22" s="8"/>
      <c r="BY22" s="4"/>
      <c r="BZ22" s="6"/>
      <c r="CA22" s="42"/>
      <c r="CB22" s="48"/>
      <c r="CC22" s="5"/>
      <c r="CD22" s="10"/>
      <c r="CE22" s="237"/>
      <c r="CF22" s="7"/>
      <c r="CG22" s="42"/>
      <c r="CH22" s="54"/>
      <c r="CI22" s="5"/>
      <c r="CJ22" s="8"/>
      <c r="CK22" s="4"/>
      <c r="CL22" s="6"/>
      <c r="CM22" s="48"/>
      <c r="CN22" s="48"/>
      <c r="CO22" s="18"/>
      <c r="CP22" s="20"/>
      <c r="CQ22" s="8"/>
      <c r="CR22" s="4"/>
      <c r="CS22" s="6"/>
      <c r="CT22" s="6"/>
      <c r="CU22" s="48"/>
      <c r="CV22" s="5"/>
      <c r="CW22" s="8"/>
      <c r="CX22" s="237"/>
      <c r="CY22" s="42"/>
      <c r="CZ22" s="48"/>
      <c r="DA22" s="48"/>
      <c r="DB22" s="4"/>
      <c r="DC22" s="50"/>
      <c r="DD22" s="9"/>
      <c r="DE22" s="62"/>
      <c r="DF22" s="64"/>
      <c r="DG22" s="50"/>
      <c r="DH22" s="62"/>
      <c r="DI22" s="250"/>
      <c r="DJ22" s="238"/>
      <c r="DK22" s="238"/>
      <c r="DL22" s="9"/>
      <c r="DM22" s="9"/>
      <c r="DN22" s="5"/>
      <c r="DO22" s="8"/>
      <c r="DP22" s="5"/>
      <c r="DQ22" s="8"/>
      <c r="DR22" s="5"/>
      <c r="DS22" s="8"/>
      <c r="DT22" s="5"/>
      <c r="DU22" s="8"/>
      <c r="DV22" s="6"/>
      <c r="DW22" s="13"/>
      <c r="DX22" s="6"/>
      <c r="DY22" s="53"/>
      <c r="DZ22" s="4"/>
      <c r="EA22" s="4"/>
      <c r="EB22" s="18"/>
      <c r="EC22" s="99">
        <v>1</v>
      </c>
      <c r="ED22" s="239">
        <f t="shared" si="35"/>
        <v>0</v>
      </c>
      <c r="EE22" s="239">
        <f t="shared" si="83"/>
        <v>0</v>
      </c>
      <c r="EF22" s="239">
        <f t="shared" si="37"/>
        <v>0</v>
      </c>
      <c r="EG22" s="58">
        <f t="shared" si="38"/>
        <v>0</v>
      </c>
      <c r="EH22" s="59">
        <f t="shared" si="39"/>
        <v>0</v>
      </c>
      <c r="EI22" s="59">
        <f t="shared" si="40"/>
        <v>1</v>
      </c>
      <c r="EJ22" s="15"/>
      <c r="EK22" s="15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</row>
    <row r="23" spans="1:256" s="1" customFormat="1" x14ac:dyDescent="0.25">
      <c r="A23" s="67"/>
      <c r="B23" s="204">
        <v>16</v>
      </c>
      <c r="C23" s="235"/>
      <c r="D23" s="17"/>
      <c r="E23" s="67"/>
      <c r="F23" s="14"/>
      <c r="G23" s="7"/>
      <c r="H23" s="5"/>
      <c r="I23" s="7"/>
      <c r="J23" s="5"/>
      <c r="K23" s="7"/>
      <c r="L23" s="5"/>
      <c r="M23" s="7"/>
      <c r="N23" s="5"/>
      <c r="O23" s="7"/>
      <c r="P23" s="5"/>
      <c r="Q23" s="7"/>
      <c r="R23" s="5"/>
      <c r="S23" s="7"/>
      <c r="T23" s="5"/>
      <c r="U23" s="7"/>
      <c r="V23" s="5"/>
      <c r="W23" s="7"/>
      <c r="X23" s="53"/>
      <c r="Y23" s="70"/>
      <c r="Z23" s="13"/>
      <c r="AA23" s="7"/>
      <c r="AB23" s="13"/>
      <c r="AC23" s="7"/>
      <c r="AD23" s="13"/>
      <c r="AE23" s="7"/>
      <c r="AF23" s="13"/>
      <c r="AG23" s="7"/>
      <c r="AH23" s="13"/>
      <c r="AI23" s="7"/>
      <c r="AJ23" s="13"/>
      <c r="AK23" s="7"/>
      <c r="AL23" s="48"/>
      <c r="AM23" s="19"/>
      <c r="AN23" s="7"/>
      <c r="AO23" s="5"/>
      <c r="AP23" s="7"/>
      <c r="AQ23" s="5"/>
      <c r="AR23" s="7"/>
      <c r="AS23" s="4"/>
      <c r="AT23" s="72"/>
      <c r="AU23" s="15"/>
      <c r="AV23" s="7"/>
      <c r="AW23" s="4"/>
      <c r="AX23" s="5"/>
      <c r="AY23" s="49"/>
      <c r="AZ23" s="5"/>
      <c r="BA23" s="236"/>
      <c r="BB23" s="236"/>
      <c r="BC23" s="5"/>
      <c r="BD23" s="7"/>
      <c r="BE23" s="48"/>
      <c r="BF23" s="5"/>
      <c r="BG23" s="6"/>
      <c r="BH23" s="48"/>
      <c r="BI23" s="18"/>
      <c r="BJ23" s="4"/>
      <c r="BK23" s="5"/>
      <c r="BL23" s="7"/>
      <c r="BM23" s="4"/>
      <c r="BN23" s="15"/>
      <c r="BO23" s="7"/>
      <c r="BP23" s="5"/>
      <c r="BQ23" s="9"/>
      <c r="BR23" s="49"/>
      <c r="BS23" s="5"/>
      <c r="BT23" s="76"/>
      <c r="BU23" s="20"/>
      <c r="BV23" s="7"/>
      <c r="BW23" s="15"/>
      <c r="BX23" s="8"/>
      <c r="BY23" s="4"/>
      <c r="BZ23" s="6"/>
      <c r="CA23" s="42"/>
      <c r="CB23" s="48"/>
      <c r="CC23" s="5"/>
      <c r="CD23" s="10"/>
      <c r="CE23" s="237"/>
      <c r="CF23" s="7"/>
      <c r="CG23" s="42"/>
      <c r="CH23" s="54"/>
      <c r="CI23" s="5"/>
      <c r="CJ23" s="8"/>
      <c r="CK23" s="4"/>
      <c r="CL23" s="6"/>
      <c r="CM23" s="48"/>
      <c r="CN23" s="48"/>
      <c r="CO23" s="18"/>
      <c r="CP23" s="20"/>
      <c r="CQ23" s="8"/>
      <c r="CR23" s="4"/>
      <c r="CS23" s="6"/>
      <c r="CT23" s="6"/>
      <c r="CU23" s="48"/>
      <c r="CV23" s="5"/>
      <c r="CW23" s="8"/>
      <c r="CX23" s="237"/>
      <c r="CY23" s="42"/>
      <c r="CZ23" s="48"/>
      <c r="DA23" s="48"/>
      <c r="DB23" s="4"/>
      <c r="DC23" s="50"/>
      <c r="DD23" s="9"/>
      <c r="DE23" s="62"/>
      <c r="DF23" s="64"/>
      <c r="DG23" s="50"/>
      <c r="DH23" s="62"/>
      <c r="DI23" s="250"/>
      <c r="DJ23" s="238"/>
      <c r="DK23" s="238"/>
      <c r="DL23" s="9"/>
      <c r="DM23" s="9"/>
      <c r="DN23" s="5"/>
      <c r="DO23" s="8"/>
      <c r="DP23" s="5"/>
      <c r="DQ23" s="8"/>
      <c r="DR23" s="5"/>
      <c r="DS23" s="8"/>
      <c r="DT23" s="5"/>
      <c r="DU23" s="8"/>
      <c r="DV23" s="6"/>
      <c r="DW23" s="13"/>
      <c r="DX23" s="6"/>
      <c r="DY23" s="53"/>
      <c r="DZ23" s="4"/>
      <c r="EA23" s="4"/>
      <c r="EB23" s="18"/>
      <c r="EC23" s="99">
        <v>1</v>
      </c>
      <c r="ED23" s="239">
        <f t="shared" si="35"/>
        <v>0</v>
      </c>
      <c r="EE23" s="239">
        <f t="shared" si="83"/>
        <v>0</v>
      </c>
      <c r="EF23" s="239">
        <f t="shared" si="37"/>
        <v>0</v>
      </c>
      <c r="EG23" s="58">
        <f t="shared" si="38"/>
        <v>0</v>
      </c>
      <c r="EH23" s="59">
        <f t="shared" si="39"/>
        <v>0</v>
      </c>
      <c r="EI23" s="59">
        <f t="shared" si="40"/>
        <v>1</v>
      </c>
      <c r="EJ23" s="15"/>
      <c r="EK23" s="15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1:256" s="1" customFormat="1" x14ac:dyDescent="0.25">
      <c r="A24" s="67"/>
      <c r="B24" s="204">
        <v>17</v>
      </c>
      <c r="C24" s="235"/>
      <c r="D24" s="17"/>
      <c r="E24" s="67"/>
      <c r="F24" s="14"/>
      <c r="G24" s="7"/>
      <c r="H24" s="5"/>
      <c r="I24" s="7"/>
      <c r="J24" s="5"/>
      <c r="K24" s="7"/>
      <c r="L24" s="5"/>
      <c r="M24" s="7"/>
      <c r="N24" s="5"/>
      <c r="O24" s="7"/>
      <c r="P24" s="5"/>
      <c r="Q24" s="7"/>
      <c r="R24" s="5"/>
      <c r="S24" s="7"/>
      <c r="T24" s="5"/>
      <c r="U24" s="7"/>
      <c r="V24" s="5"/>
      <c r="W24" s="7"/>
      <c r="X24" s="53"/>
      <c r="Y24" s="70"/>
      <c r="Z24" s="13"/>
      <c r="AA24" s="7"/>
      <c r="AB24" s="13"/>
      <c r="AC24" s="7"/>
      <c r="AD24" s="13"/>
      <c r="AE24" s="7"/>
      <c r="AF24" s="13"/>
      <c r="AG24" s="7"/>
      <c r="AH24" s="13"/>
      <c r="AI24" s="7"/>
      <c r="AJ24" s="13"/>
      <c r="AK24" s="7"/>
      <c r="AL24" s="48"/>
      <c r="AM24" s="19"/>
      <c r="AN24" s="7"/>
      <c r="AO24" s="5"/>
      <c r="AP24" s="7"/>
      <c r="AQ24" s="5"/>
      <c r="AR24" s="7"/>
      <c r="AS24" s="4"/>
      <c r="AT24" s="72"/>
      <c r="AU24" s="15"/>
      <c r="AV24" s="7"/>
      <c r="AW24" s="4"/>
      <c r="AX24" s="5"/>
      <c r="AY24" s="49"/>
      <c r="AZ24" s="5"/>
      <c r="BA24" s="236"/>
      <c r="BB24" s="236"/>
      <c r="BC24" s="5"/>
      <c r="BD24" s="7"/>
      <c r="BE24" s="48"/>
      <c r="BF24" s="5"/>
      <c r="BG24" s="6"/>
      <c r="BH24" s="48"/>
      <c r="BI24" s="18"/>
      <c r="BJ24" s="4"/>
      <c r="BK24" s="5"/>
      <c r="BL24" s="7"/>
      <c r="BM24" s="4"/>
      <c r="BN24" s="15"/>
      <c r="BO24" s="7"/>
      <c r="BP24" s="5"/>
      <c r="BQ24" s="9"/>
      <c r="BR24" s="49"/>
      <c r="BS24" s="5"/>
      <c r="BT24" s="76"/>
      <c r="BU24" s="20"/>
      <c r="BV24" s="7"/>
      <c r="BW24" s="15"/>
      <c r="BX24" s="8"/>
      <c r="BY24" s="4"/>
      <c r="BZ24" s="6"/>
      <c r="CA24" s="42"/>
      <c r="CB24" s="48"/>
      <c r="CC24" s="5"/>
      <c r="CD24" s="10"/>
      <c r="CE24" s="237"/>
      <c r="CF24" s="7"/>
      <c r="CG24" s="42"/>
      <c r="CH24" s="54"/>
      <c r="CI24" s="5"/>
      <c r="CJ24" s="8"/>
      <c r="CK24" s="4"/>
      <c r="CL24" s="6"/>
      <c r="CM24" s="48"/>
      <c r="CN24" s="48"/>
      <c r="CO24" s="18"/>
      <c r="CP24" s="20"/>
      <c r="CQ24" s="8"/>
      <c r="CR24" s="4"/>
      <c r="CS24" s="6"/>
      <c r="CT24" s="6"/>
      <c r="CU24" s="48"/>
      <c r="CV24" s="5"/>
      <c r="CW24" s="8"/>
      <c r="CX24" s="237"/>
      <c r="CY24" s="42"/>
      <c r="CZ24" s="48"/>
      <c r="DA24" s="48"/>
      <c r="DB24" s="4"/>
      <c r="DC24" s="50"/>
      <c r="DD24" s="9"/>
      <c r="DE24" s="62"/>
      <c r="DF24" s="64"/>
      <c r="DG24" s="50"/>
      <c r="DH24" s="62"/>
      <c r="DI24" s="250"/>
      <c r="DJ24" s="238"/>
      <c r="DK24" s="238"/>
      <c r="DL24" s="9"/>
      <c r="DM24" s="9"/>
      <c r="DN24" s="5"/>
      <c r="DO24" s="8"/>
      <c r="DP24" s="5"/>
      <c r="DQ24" s="8"/>
      <c r="DR24" s="5"/>
      <c r="DS24" s="8"/>
      <c r="DT24" s="5"/>
      <c r="DU24" s="8"/>
      <c r="DV24" s="6"/>
      <c r="DW24" s="13"/>
      <c r="DX24" s="6"/>
      <c r="DY24" s="53"/>
      <c r="DZ24" s="4"/>
      <c r="EA24" s="4"/>
      <c r="EB24" s="18"/>
      <c r="EC24" s="99">
        <v>1</v>
      </c>
      <c r="ED24" s="239">
        <f t="shared" si="35"/>
        <v>0</v>
      </c>
      <c r="EE24" s="239">
        <f t="shared" si="83"/>
        <v>0</v>
      </c>
      <c r="EF24" s="239">
        <f t="shared" si="37"/>
        <v>0</v>
      </c>
      <c r="EG24" s="58">
        <f t="shared" si="38"/>
        <v>0</v>
      </c>
      <c r="EH24" s="59">
        <f t="shared" si="39"/>
        <v>0</v>
      </c>
      <c r="EI24" s="59">
        <f t="shared" si="40"/>
        <v>1</v>
      </c>
      <c r="EJ24" s="15"/>
      <c r="EK24" s="15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s="1" customFormat="1" x14ac:dyDescent="0.25">
      <c r="A25" s="67"/>
      <c r="B25" s="204">
        <v>18</v>
      </c>
      <c r="C25" s="235"/>
      <c r="D25" s="17"/>
      <c r="E25" s="67"/>
      <c r="F25" s="14"/>
      <c r="G25" s="7"/>
      <c r="H25" s="5"/>
      <c r="I25" s="7"/>
      <c r="J25" s="5"/>
      <c r="K25" s="7"/>
      <c r="L25" s="5"/>
      <c r="M25" s="7"/>
      <c r="N25" s="5"/>
      <c r="O25" s="7"/>
      <c r="P25" s="5"/>
      <c r="Q25" s="7"/>
      <c r="R25" s="5"/>
      <c r="S25" s="7"/>
      <c r="T25" s="5"/>
      <c r="U25" s="7"/>
      <c r="V25" s="5"/>
      <c r="W25" s="7"/>
      <c r="X25" s="53"/>
      <c r="Y25" s="70"/>
      <c r="Z25" s="13"/>
      <c r="AA25" s="7"/>
      <c r="AB25" s="13"/>
      <c r="AC25" s="7"/>
      <c r="AD25" s="13"/>
      <c r="AE25" s="7"/>
      <c r="AF25" s="13"/>
      <c r="AG25" s="7"/>
      <c r="AH25" s="13"/>
      <c r="AI25" s="7"/>
      <c r="AJ25" s="13"/>
      <c r="AK25" s="7"/>
      <c r="AL25" s="48"/>
      <c r="AM25" s="19"/>
      <c r="AN25" s="7"/>
      <c r="AO25" s="5"/>
      <c r="AP25" s="7"/>
      <c r="AQ25" s="5"/>
      <c r="AR25" s="7"/>
      <c r="AS25" s="4"/>
      <c r="AT25" s="72"/>
      <c r="AU25" s="15"/>
      <c r="AV25" s="7"/>
      <c r="AW25" s="4"/>
      <c r="AX25" s="5"/>
      <c r="AY25" s="49"/>
      <c r="AZ25" s="5"/>
      <c r="BA25" s="236"/>
      <c r="BB25" s="236"/>
      <c r="BC25" s="5"/>
      <c r="BD25" s="7"/>
      <c r="BE25" s="48"/>
      <c r="BF25" s="5"/>
      <c r="BG25" s="6"/>
      <c r="BH25" s="48"/>
      <c r="BI25" s="18"/>
      <c r="BJ25" s="4"/>
      <c r="BK25" s="5"/>
      <c r="BL25" s="7"/>
      <c r="BM25" s="4"/>
      <c r="BN25" s="15"/>
      <c r="BO25" s="7"/>
      <c r="BP25" s="5"/>
      <c r="BQ25" s="9"/>
      <c r="BR25" s="49"/>
      <c r="BS25" s="5"/>
      <c r="BT25" s="76"/>
      <c r="BU25" s="20"/>
      <c r="BV25" s="7"/>
      <c r="BW25" s="15"/>
      <c r="BX25" s="8"/>
      <c r="BY25" s="4"/>
      <c r="BZ25" s="6"/>
      <c r="CA25" s="42"/>
      <c r="CB25" s="48"/>
      <c r="CC25" s="5"/>
      <c r="CD25" s="10"/>
      <c r="CE25" s="237"/>
      <c r="CF25" s="7"/>
      <c r="CG25" s="42"/>
      <c r="CH25" s="54"/>
      <c r="CI25" s="5"/>
      <c r="CJ25" s="8"/>
      <c r="CK25" s="4"/>
      <c r="CL25" s="6"/>
      <c r="CM25" s="48"/>
      <c r="CN25" s="48"/>
      <c r="CO25" s="18"/>
      <c r="CP25" s="20"/>
      <c r="CQ25" s="8"/>
      <c r="CR25" s="4"/>
      <c r="CS25" s="6"/>
      <c r="CT25" s="6"/>
      <c r="CU25" s="48"/>
      <c r="CV25" s="5"/>
      <c r="CW25" s="8"/>
      <c r="CX25" s="237"/>
      <c r="CY25" s="42"/>
      <c r="CZ25" s="48"/>
      <c r="DA25" s="48"/>
      <c r="DB25" s="4"/>
      <c r="DC25" s="50"/>
      <c r="DD25" s="9"/>
      <c r="DE25" s="62"/>
      <c r="DF25" s="64"/>
      <c r="DG25" s="50"/>
      <c r="DH25" s="62"/>
      <c r="DI25" s="250"/>
      <c r="DJ25" s="238"/>
      <c r="DK25" s="238"/>
      <c r="DL25" s="9"/>
      <c r="DM25" s="9"/>
      <c r="DN25" s="5"/>
      <c r="DO25" s="8"/>
      <c r="DP25" s="5"/>
      <c r="DQ25" s="8"/>
      <c r="DR25" s="5"/>
      <c r="DS25" s="8"/>
      <c r="DT25" s="5"/>
      <c r="DU25" s="8"/>
      <c r="DV25" s="6"/>
      <c r="DW25" s="13"/>
      <c r="DX25" s="6"/>
      <c r="DY25" s="53"/>
      <c r="DZ25" s="4"/>
      <c r="EA25" s="4"/>
      <c r="EB25" s="18"/>
      <c r="EC25" s="99">
        <v>1</v>
      </c>
      <c r="ED25" s="239">
        <f t="shared" si="35"/>
        <v>0</v>
      </c>
      <c r="EE25" s="239">
        <f t="shared" si="83"/>
        <v>0</v>
      </c>
      <c r="EF25" s="239">
        <f t="shared" si="37"/>
        <v>0</v>
      </c>
      <c r="EG25" s="58">
        <f t="shared" si="38"/>
        <v>0</v>
      </c>
      <c r="EH25" s="59">
        <f t="shared" si="39"/>
        <v>0</v>
      </c>
      <c r="EI25" s="59">
        <f t="shared" si="40"/>
        <v>1</v>
      </c>
      <c r="EJ25" s="15"/>
      <c r="EK25" s="15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</row>
    <row r="26" spans="1:256" s="1" customFormat="1" x14ac:dyDescent="0.25">
      <c r="A26" s="67"/>
      <c r="B26" s="204">
        <v>19</v>
      </c>
      <c r="C26" s="235"/>
      <c r="D26" s="17"/>
      <c r="E26" s="67"/>
      <c r="F26" s="14"/>
      <c r="G26" s="7"/>
      <c r="H26" s="5"/>
      <c r="I26" s="7"/>
      <c r="J26" s="5"/>
      <c r="K26" s="7"/>
      <c r="L26" s="5"/>
      <c r="M26" s="7"/>
      <c r="N26" s="5"/>
      <c r="O26" s="7"/>
      <c r="P26" s="5"/>
      <c r="Q26" s="7"/>
      <c r="R26" s="5"/>
      <c r="S26" s="7"/>
      <c r="T26" s="5"/>
      <c r="U26" s="7"/>
      <c r="V26" s="5"/>
      <c r="W26" s="7"/>
      <c r="X26" s="53"/>
      <c r="Y26" s="70"/>
      <c r="Z26" s="13"/>
      <c r="AA26" s="7"/>
      <c r="AB26" s="13"/>
      <c r="AC26" s="7"/>
      <c r="AD26" s="13"/>
      <c r="AE26" s="7"/>
      <c r="AF26" s="13"/>
      <c r="AG26" s="7"/>
      <c r="AH26" s="13"/>
      <c r="AI26" s="7"/>
      <c r="AJ26" s="13"/>
      <c r="AK26" s="7"/>
      <c r="AL26" s="48"/>
      <c r="AM26" s="19"/>
      <c r="AN26" s="7"/>
      <c r="AO26" s="5"/>
      <c r="AP26" s="7"/>
      <c r="AQ26" s="5"/>
      <c r="AR26" s="7"/>
      <c r="AS26" s="4"/>
      <c r="AT26" s="72"/>
      <c r="AU26" s="15"/>
      <c r="AV26" s="7"/>
      <c r="AW26" s="4"/>
      <c r="AX26" s="5"/>
      <c r="AY26" s="49"/>
      <c r="AZ26" s="5"/>
      <c r="BA26" s="236"/>
      <c r="BB26" s="236"/>
      <c r="BC26" s="5"/>
      <c r="BD26" s="7"/>
      <c r="BE26" s="48"/>
      <c r="BF26" s="5"/>
      <c r="BG26" s="6"/>
      <c r="BH26" s="48"/>
      <c r="BI26" s="18"/>
      <c r="BJ26" s="4"/>
      <c r="BK26" s="5"/>
      <c r="BL26" s="7"/>
      <c r="BM26" s="4"/>
      <c r="BN26" s="15"/>
      <c r="BO26" s="7"/>
      <c r="BP26" s="5"/>
      <c r="BQ26" s="9"/>
      <c r="BR26" s="49"/>
      <c r="BS26" s="5"/>
      <c r="BT26" s="76"/>
      <c r="BU26" s="20"/>
      <c r="BV26" s="7"/>
      <c r="BW26" s="15"/>
      <c r="BX26" s="8"/>
      <c r="BY26" s="4"/>
      <c r="BZ26" s="6"/>
      <c r="CA26" s="42"/>
      <c r="CB26" s="48"/>
      <c r="CC26" s="5"/>
      <c r="CD26" s="10"/>
      <c r="CE26" s="237"/>
      <c r="CF26" s="7"/>
      <c r="CG26" s="42"/>
      <c r="CH26" s="54"/>
      <c r="CI26" s="5"/>
      <c r="CJ26" s="8"/>
      <c r="CK26" s="4"/>
      <c r="CL26" s="6"/>
      <c r="CM26" s="48"/>
      <c r="CN26" s="48"/>
      <c r="CO26" s="18"/>
      <c r="CP26" s="20"/>
      <c r="CQ26" s="8"/>
      <c r="CR26" s="4"/>
      <c r="CS26" s="6"/>
      <c r="CT26" s="6"/>
      <c r="CU26" s="48"/>
      <c r="CV26" s="5"/>
      <c r="CW26" s="8"/>
      <c r="CX26" s="237"/>
      <c r="CY26" s="42"/>
      <c r="CZ26" s="48"/>
      <c r="DA26" s="48"/>
      <c r="DB26" s="4"/>
      <c r="DC26" s="50"/>
      <c r="DD26" s="9"/>
      <c r="DE26" s="62"/>
      <c r="DF26" s="64"/>
      <c r="DG26" s="50"/>
      <c r="DH26" s="62"/>
      <c r="DI26" s="250"/>
      <c r="DJ26" s="238"/>
      <c r="DK26" s="238"/>
      <c r="DL26" s="9"/>
      <c r="DM26" s="9"/>
      <c r="DN26" s="5"/>
      <c r="DO26" s="8"/>
      <c r="DP26" s="5"/>
      <c r="DQ26" s="8"/>
      <c r="DR26" s="5"/>
      <c r="DS26" s="8"/>
      <c r="DT26" s="5"/>
      <c r="DU26" s="8"/>
      <c r="DV26" s="6"/>
      <c r="DW26" s="13"/>
      <c r="DX26" s="6"/>
      <c r="DY26" s="53"/>
      <c r="DZ26" s="4"/>
      <c r="EA26" s="4"/>
      <c r="EB26" s="18"/>
      <c r="EC26" s="99">
        <v>1</v>
      </c>
      <c r="ED26" s="239">
        <f t="shared" si="35"/>
        <v>0</v>
      </c>
      <c r="EE26" s="239">
        <f t="shared" si="83"/>
        <v>0</v>
      </c>
      <c r="EF26" s="239">
        <f t="shared" si="37"/>
        <v>0</v>
      </c>
      <c r="EG26" s="58">
        <f t="shared" si="38"/>
        <v>0</v>
      </c>
      <c r="EH26" s="59">
        <f t="shared" si="39"/>
        <v>0</v>
      </c>
      <c r="EI26" s="59">
        <f t="shared" si="40"/>
        <v>1</v>
      </c>
      <c r="EJ26" s="15"/>
      <c r="EK26" s="15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</row>
    <row r="27" spans="1:256" s="1" customFormat="1" ht="16.5" thickBot="1" x14ac:dyDescent="0.3">
      <c r="A27" s="16"/>
      <c r="B27" s="204">
        <v>20</v>
      </c>
      <c r="C27" s="235"/>
      <c r="D27" s="17"/>
      <c r="E27" s="67"/>
      <c r="F27" s="14"/>
      <c r="G27" s="7"/>
      <c r="H27" s="5"/>
      <c r="I27" s="7"/>
      <c r="J27" s="5"/>
      <c r="K27" s="7"/>
      <c r="L27" s="5"/>
      <c r="M27" s="7"/>
      <c r="N27" s="5"/>
      <c r="O27" s="7"/>
      <c r="P27" s="5"/>
      <c r="Q27" s="7"/>
      <c r="R27" s="5"/>
      <c r="S27" s="7"/>
      <c r="T27" s="5"/>
      <c r="U27" s="7"/>
      <c r="V27" s="5"/>
      <c r="W27" s="7"/>
      <c r="X27" s="53"/>
      <c r="Y27" s="70"/>
      <c r="Z27" s="13"/>
      <c r="AA27" s="7"/>
      <c r="AB27" s="13"/>
      <c r="AC27" s="7"/>
      <c r="AD27" s="13"/>
      <c r="AE27" s="7"/>
      <c r="AF27" s="13"/>
      <c r="AG27" s="7"/>
      <c r="AH27" s="13"/>
      <c r="AI27" s="7"/>
      <c r="AJ27" s="13"/>
      <c r="AK27" s="7"/>
      <c r="AL27" s="48"/>
      <c r="AM27" s="19"/>
      <c r="AN27" s="7"/>
      <c r="AO27" s="5"/>
      <c r="AP27" s="7"/>
      <c r="AQ27" s="5"/>
      <c r="AR27" s="7"/>
      <c r="AS27" s="4"/>
      <c r="AT27" s="72"/>
      <c r="AU27" s="15"/>
      <c r="AV27" s="7"/>
      <c r="AW27" s="4"/>
      <c r="AX27" s="5"/>
      <c r="AY27" s="49"/>
      <c r="AZ27" s="5"/>
      <c r="BA27" s="236"/>
      <c r="BB27" s="236"/>
      <c r="BC27" s="5"/>
      <c r="BD27" s="7"/>
      <c r="BE27" s="48"/>
      <c r="BF27" s="5"/>
      <c r="BG27" s="6"/>
      <c r="BH27" s="48"/>
      <c r="BI27" s="18"/>
      <c r="BJ27" s="4"/>
      <c r="BK27" s="5"/>
      <c r="BL27" s="7"/>
      <c r="BM27" s="4"/>
      <c r="BN27" s="15"/>
      <c r="BO27" s="7"/>
      <c r="BP27" s="5"/>
      <c r="BQ27" s="9"/>
      <c r="BR27" s="49"/>
      <c r="BS27" s="5"/>
      <c r="BT27" s="76"/>
      <c r="BU27" s="20"/>
      <c r="BV27" s="7"/>
      <c r="BW27" s="15"/>
      <c r="BX27" s="8"/>
      <c r="BY27" s="4"/>
      <c r="BZ27" s="6"/>
      <c r="CA27" s="42"/>
      <c r="CB27" s="48"/>
      <c r="CC27" s="5"/>
      <c r="CD27" s="10"/>
      <c r="CE27" s="237"/>
      <c r="CF27" s="7"/>
      <c r="CG27" s="42"/>
      <c r="CH27" s="54"/>
      <c r="CI27" s="5"/>
      <c r="CJ27" s="8"/>
      <c r="CK27" s="4"/>
      <c r="CL27" s="6"/>
      <c r="CM27" s="48"/>
      <c r="CN27" s="48"/>
      <c r="CO27" s="18"/>
      <c r="CP27" s="20"/>
      <c r="CQ27" s="8"/>
      <c r="CR27" s="4"/>
      <c r="CS27" s="6"/>
      <c r="CT27" s="6"/>
      <c r="CU27" s="48"/>
      <c r="CV27" s="5"/>
      <c r="CW27" s="8"/>
      <c r="CX27" s="237"/>
      <c r="CY27" s="42"/>
      <c r="CZ27" s="48"/>
      <c r="DA27" s="48"/>
      <c r="DB27" s="4"/>
      <c r="DC27" s="50"/>
      <c r="DD27" s="9"/>
      <c r="DE27" s="62"/>
      <c r="DF27" s="64"/>
      <c r="DG27" s="50"/>
      <c r="DH27" s="62"/>
      <c r="DI27" s="250"/>
      <c r="DJ27" s="238"/>
      <c r="DK27" s="238"/>
      <c r="DL27" s="9"/>
      <c r="DM27" s="9"/>
      <c r="DN27" s="5"/>
      <c r="DO27" s="8"/>
      <c r="DP27" s="5"/>
      <c r="DQ27" s="8"/>
      <c r="DR27" s="5"/>
      <c r="DS27" s="8"/>
      <c r="DT27" s="5"/>
      <c r="DU27" s="8"/>
      <c r="DV27" s="6"/>
      <c r="DW27" s="13"/>
      <c r="DX27" s="6"/>
      <c r="DY27" s="53"/>
      <c r="DZ27" s="4"/>
      <c r="EA27" s="4"/>
      <c r="EB27" s="18"/>
      <c r="EC27" s="99">
        <v>1</v>
      </c>
      <c r="ED27" s="239">
        <f t="shared" si="35"/>
        <v>0</v>
      </c>
      <c r="EE27" s="239">
        <f t="shared" si="83"/>
        <v>0</v>
      </c>
      <c r="EF27" s="239">
        <f t="shared" si="37"/>
        <v>0</v>
      </c>
      <c r="EG27" s="58">
        <f t="shared" si="38"/>
        <v>0</v>
      </c>
      <c r="EH27" s="59">
        <f t="shared" si="39"/>
        <v>0</v>
      </c>
      <c r="EI27" s="59">
        <f t="shared" si="40"/>
        <v>1</v>
      </c>
      <c r="EJ27" s="15"/>
      <c r="EK27" s="15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</row>
    <row r="28" spans="1:256" s="2" customFormat="1" x14ac:dyDescent="0.25">
      <c r="A28" s="66"/>
      <c r="B28" s="248">
        <v>21</v>
      </c>
      <c r="C28" s="205"/>
      <c r="D28" s="206"/>
      <c r="E28" s="66"/>
      <c r="F28" s="47"/>
      <c r="G28" s="31"/>
      <c r="H28" s="12"/>
      <c r="I28" s="31"/>
      <c r="J28" s="12"/>
      <c r="K28" s="31"/>
      <c r="L28" s="12"/>
      <c r="M28" s="31"/>
      <c r="N28" s="12"/>
      <c r="O28" s="31"/>
      <c r="P28" s="12"/>
      <c r="Q28" s="31"/>
      <c r="R28" s="12"/>
      <c r="S28" s="31"/>
      <c r="T28" s="12"/>
      <c r="U28" s="31"/>
      <c r="V28" s="12"/>
      <c r="W28" s="31"/>
      <c r="X28" s="95"/>
      <c r="Y28" s="86"/>
      <c r="Z28" s="32"/>
      <c r="AA28" s="31"/>
      <c r="AB28" s="32"/>
      <c r="AC28" s="31"/>
      <c r="AD28" s="32"/>
      <c r="AE28" s="31"/>
      <c r="AF28" s="32"/>
      <c r="AG28" s="31"/>
      <c r="AH28" s="32"/>
      <c r="AI28" s="31"/>
      <c r="AJ28" s="32"/>
      <c r="AK28" s="31"/>
      <c r="AL28" s="55"/>
      <c r="AM28" s="87"/>
      <c r="AN28" s="31"/>
      <c r="AO28" s="12"/>
      <c r="AP28" s="31"/>
      <c r="AQ28" s="12"/>
      <c r="AR28" s="31"/>
      <c r="AS28" s="11"/>
      <c r="AT28" s="74"/>
      <c r="AU28" s="35"/>
      <c r="AV28" s="31"/>
      <c r="AW28" s="11"/>
      <c r="AX28" s="12"/>
      <c r="AY28" s="79"/>
      <c r="AZ28" s="12"/>
      <c r="BA28" s="98"/>
      <c r="BB28" s="98"/>
      <c r="BC28" s="12"/>
      <c r="BD28" s="31"/>
      <c r="BE28" s="55"/>
      <c r="BF28" s="12"/>
      <c r="BG28" s="38"/>
      <c r="BH28" s="55"/>
      <c r="BI28" s="94"/>
      <c r="BJ28" s="11"/>
      <c r="BK28" s="12"/>
      <c r="BL28" s="31"/>
      <c r="BM28" s="11"/>
      <c r="BN28" s="35"/>
      <c r="BO28" s="31"/>
      <c r="BP28" s="12"/>
      <c r="BQ28" s="79"/>
      <c r="BR28" s="98"/>
      <c r="BS28" s="12"/>
      <c r="BT28" s="207"/>
      <c r="BU28" s="36"/>
      <c r="BV28" s="31"/>
      <c r="BW28" s="35"/>
      <c r="BX28" s="34"/>
      <c r="BY28" s="11"/>
      <c r="BZ28" s="38"/>
      <c r="CA28" s="45"/>
      <c r="CB28" s="55"/>
      <c r="CC28" s="12"/>
      <c r="CD28" s="37"/>
      <c r="CE28" s="11"/>
      <c r="CF28" s="31"/>
      <c r="CG28" s="45"/>
      <c r="CH28" s="90"/>
      <c r="CI28" s="12"/>
      <c r="CJ28" s="34"/>
      <c r="CK28" s="11"/>
      <c r="CL28" s="38"/>
      <c r="CM28" s="55"/>
      <c r="CN28" s="55"/>
      <c r="CO28" s="94"/>
      <c r="CP28" s="36"/>
      <c r="CQ28" s="34"/>
      <c r="CR28" s="11"/>
      <c r="CS28" s="38"/>
      <c r="CT28" s="38"/>
      <c r="CU28" s="55"/>
      <c r="CV28" s="12"/>
      <c r="CW28" s="34"/>
      <c r="CX28" s="11"/>
      <c r="CY28" s="38"/>
      <c r="CZ28" s="55"/>
      <c r="DA28" s="55"/>
      <c r="DB28" s="11"/>
      <c r="DC28" s="96"/>
      <c r="DD28" s="33"/>
      <c r="DE28" s="89"/>
      <c r="DF28" s="88"/>
      <c r="DG28" s="96"/>
      <c r="DH28" s="89"/>
      <c r="DI28" s="249"/>
      <c r="DJ28" s="91"/>
      <c r="DK28" s="91"/>
      <c r="DL28" s="33"/>
      <c r="DM28" s="33"/>
      <c r="DN28" s="34"/>
      <c r="DO28" s="34"/>
      <c r="DP28" s="12"/>
      <c r="DQ28" s="12"/>
      <c r="DR28" s="12"/>
      <c r="DS28" s="34"/>
      <c r="DT28" s="12"/>
      <c r="DU28" s="34"/>
      <c r="DV28" s="38"/>
      <c r="DW28" s="32"/>
      <c r="DX28" s="38"/>
      <c r="DY28" s="95"/>
      <c r="DZ28" s="11"/>
      <c r="EA28" s="11"/>
      <c r="EB28" s="94"/>
      <c r="EC28" s="101">
        <v>1</v>
      </c>
      <c r="ED28" s="80">
        <f t="shared" si="35"/>
        <v>0</v>
      </c>
      <c r="EE28" s="80">
        <f t="shared" si="83"/>
        <v>0</v>
      </c>
      <c r="EF28" s="80">
        <f t="shared" si="37"/>
        <v>0</v>
      </c>
      <c r="EG28" s="56">
        <f t="shared" si="38"/>
        <v>0</v>
      </c>
      <c r="EH28" s="57">
        <f t="shared" si="39"/>
        <v>0</v>
      </c>
      <c r="EI28" s="57">
        <f t="shared" si="40"/>
        <v>1</v>
      </c>
      <c r="EJ28" s="15"/>
      <c r="EK28" s="15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s="2" customFormat="1" x14ac:dyDescent="0.25">
      <c r="A29" s="67"/>
      <c r="B29" s="204">
        <v>22</v>
      </c>
      <c r="C29" s="235"/>
      <c r="D29" s="17"/>
      <c r="E29" s="67"/>
      <c r="F29" s="14"/>
      <c r="G29" s="7"/>
      <c r="H29" s="5"/>
      <c r="I29" s="7"/>
      <c r="J29" s="5"/>
      <c r="K29" s="7"/>
      <c r="L29" s="5"/>
      <c r="M29" s="7"/>
      <c r="N29" s="5"/>
      <c r="O29" s="7"/>
      <c r="P29" s="5"/>
      <c r="Q29" s="7"/>
      <c r="R29" s="5"/>
      <c r="S29" s="7"/>
      <c r="T29" s="5"/>
      <c r="U29" s="7"/>
      <c r="V29" s="5"/>
      <c r="W29" s="7"/>
      <c r="X29" s="53"/>
      <c r="Y29" s="70"/>
      <c r="Z29" s="13"/>
      <c r="AA29" s="7"/>
      <c r="AB29" s="13"/>
      <c r="AC29" s="7"/>
      <c r="AD29" s="13"/>
      <c r="AE29" s="7"/>
      <c r="AF29" s="13"/>
      <c r="AG29" s="7"/>
      <c r="AH29" s="13"/>
      <c r="AI29" s="7"/>
      <c r="AJ29" s="13"/>
      <c r="AK29" s="7"/>
      <c r="AL29" s="48"/>
      <c r="AM29" s="19"/>
      <c r="AN29" s="7"/>
      <c r="AO29" s="5"/>
      <c r="AP29" s="7"/>
      <c r="AQ29" s="5"/>
      <c r="AR29" s="7"/>
      <c r="AS29" s="4"/>
      <c r="AT29" s="72"/>
      <c r="AU29" s="15"/>
      <c r="AV29" s="7"/>
      <c r="AW29" s="4"/>
      <c r="AX29" s="5"/>
      <c r="AY29" s="49"/>
      <c r="AZ29" s="5"/>
      <c r="BA29" s="236"/>
      <c r="BB29" s="236"/>
      <c r="BC29" s="5"/>
      <c r="BD29" s="7"/>
      <c r="BE29" s="48"/>
      <c r="BF29" s="5"/>
      <c r="BG29" s="6"/>
      <c r="BH29" s="48"/>
      <c r="BI29" s="18"/>
      <c r="BJ29" s="4"/>
      <c r="BK29" s="5"/>
      <c r="BL29" s="7"/>
      <c r="BM29" s="4"/>
      <c r="BN29" s="15"/>
      <c r="BO29" s="7"/>
      <c r="BP29" s="5"/>
      <c r="BQ29" s="49"/>
      <c r="BR29" s="236"/>
      <c r="BS29" s="5"/>
      <c r="BT29" s="76"/>
      <c r="BU29" s="20"/>
      <c r="BV29" s="7"/>
      <c r="BW29" s="15"/>
      <c r="BX29" s="8"/>
      <c r="BY29" s="4"/>
      <c r="BZ29" s="6"/>
      <c r="CA29" s="42"/>
      <c r="CB29" s="48"/>
      <c r="CC29" s="5"/>
      <c r="CD29" s="10"/>
      <c r="CE29" s="4"/>
      <c r="CF29" s="7"/>
      <c r="CG29" s="42"/>
      <c r="CH29" s="54"/>
      <c r="CI29" s="5"/>
      <c r="CJ29" s="8"/>
      <c r="CK29" s="4"/>
      <c r="CL29" s="6"/>
      <c r="CM29" s="48"/>
      <c r="CN29" s="48"/>
      <c r="CO29" s="18"/>
      <c r="CP29" s="20"/>
      <c r="CQ29" s="8"/>
      <c r="CR29" s="4"/>
      <c r="CS29" s="6"/>
      <c r="CT29" s="6"/>
      <c r="CU29" s="48"/>
      <c r="CV29" s="5"/>
      <c r="CW29" s="8"/>
      <c r="CX29" s="4"/>
      <c r="CY29" s="6"/>
      <c r="CZ29" s="48"/>
      <c r="DA29" s="48"/>
      <c r="DB29" s="4"/>
      <c r="DC29" s="50"/>
      <c r="DD29" s="9"/>
      <c r="DE29" s="62"/>
      <c r="DF29" s="64"/>
      <c r="DG29" s="50"/>
      <c r="DH29" s="62"/>
      <c r="DI29" s="250"/>
      <c r="DJ29" s="238"/>
      <c r="DK29" s="238"/>
      <c r="DL29" s="9"/>
      <c r="DM29" s="9"/>
      <c r="DN29" s="5"/>
      <c r="DO29" s="8"/>
      <c r="DP29" s="5"/>
      <c r="DQ29" s="5"/>
      <c r="DR29" s="5"/>
      <c r="DS29" s="8"/>
      <c r="DT29" s="5"/>
      <c r="DU29" s="8"/>
      <c r="DV29" s="6"/>
      <c r="DW29" s="13"/>
      <c r="DX29" s="6"/>
      <c r="DY29" s="53"/>
      <c r="DZ29" s="4"/>
      <c r="EA29" s="4"/>
      <c r="EB29" s="18"/>
      <c r="EC29" s="99">
        <v>1</v>
      </c>
      <c r="ED29" s="239">
        <f t="shared" si="35"/>
        <v>0</v>
      </c>
      <c r="EE29" s="239">
        <f t="shared" si="83"/>
        <v>0</v>
      </c>
      <c r="EF29" s="239">
        <f t="shared" si="37"/>
        <v>0</v>
      </c>
      <c r="EG29" s="58">
        <f t="shared" si="38"/>
        <v>0</v>
      </c>
      <c r="EH29" s="59">
        <f t="shared" si="39"/>
        <v>0</v>
      </c>
      <c r="EI29" s="59">
        <f t="shared" si="40"/>
        <v>1</v>
      </c>
      <c r="EJ29" s="15"/>
      <c r="EK29" s="15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s="2" customFormat="1" x14ac:dyDescent="0.25">
      <c r="A30" s="67"/>
      <c r="B30" s="204">
        <v>23</v>
      </c>
      <c r="C30" s="235"/>
      <c r="D30" s="17"/>
      <c r="E30" s="67"/>
      <c r="F30" s="14"/>
      <c r="G30" s="7"/>
      <c r="H30" s="5"/>
      <c r="I30" s="7"/>
      <c r="J30" s="5"/>
      <c r="K30" s="7"/>
      <c r="L30" s="5"/>
      <c r="M30" s="7"/>
      <c r="N30" s="5"/>
      <c r="O30" s="7"/>
      <c r="P30" s="5"/>
      <c r="Q30" s="7"/>
      <c r="R30" s="5"/>
      <c r="S30" s="7"/>
      <c r="T30" s="5"/>
      <c r="U30" s="7"/>
      <c r="V30" s="5"/>
      <c r="W30" s="7"/>
      <c r="X30" s="53"/>
      <c r="Y30" s="70"/>
      <c r="Z30" s="13"/>
      <c r="AA30" s="7"/>
      <c r="AB30" s="13"/>
      <c r="AC30" s="7"/>
      <c r="AD30" s="13"/>
      <c r="AE30" s="7"/>
      <c r="AF30" s="13"/>
      <c r="AG30" s="7"/>
      <c r="AH30" s="13"/>
      <c r="AI30" s="7"/>
      <c r="AJ30" s="13"/>
      <c r="AK30" s="7"/>
      <c r="AL30" s="48"/>
      <c r="AM30" s="19"/>
      <c r="AN30" s="7"/>
      <c r="AO30" s="5"/>
      <c r="AP30" s="7"/>
      <c r="AQ30" s="5"/>
      <c r="AR30" s="7"/>
      <c r="AS30" s="4"/>
      <c r="AT30" s="72"/>
      <c r="AU30" s="15"/>
      <c r="AV30" s="7"/>
      <c r="AW30" s="4"/>
      <c r="AX30" s="5"/>
      <c r="AY30" s="49"/>
      <c r="AZ30" s="5"/>
      <c r="BA30" s="236"/>
      <c r="BB30" s="236"/>
      <c r="BC30" s="5"/>
      <c r="BD30" s="7"/>
      <c r="BE30" s="48"/>
      <c r="BF30" s="5"/>
      <c r="BG30" s="6"/>
      <c r="BH30" s="48"/>
      <c r="BI30" s="18"/>
      <c r="BJ30" s="4"/>
      <c r="BK30" s="5"/>
      <c r="BL30" s="7"/>
      <c r="BM30" s="4"/>
      <c r="BN30" s="15"/>
      <c r="BO30" s="7"/>
      <c r="BP30" s="5"/>
      <c r="BQ30" s="49"/>
      <c r="BR30" s="236"/>
      <c r="BS30" s="5"/>
      <c r="BT30" s="76"/>
      <c r="BU30" s="20"/>
      <c r="BV30" s="7"/>
      <c r="BW30" s="15"/>
      <c r="BX30" s="8"/>
      <c r="BY30" s="4"/>
      <c r="BZ30" s="6"/>
      <c r="CA30" s="42"/>
      <c r="CB30" s="48"/>
      <c r="CC30" s="5"/>
      <c r="CD30" s="10"/>
      <c r="CE30" s="4"/>
      <c r="CF30" s="7"/>
      <c r="CG30" s="42"/>
      <c r="CH30" s="54"/>
      <c r="CI30" s="5"/>
      <c r="CJ30" s="8"/>
      <c r="CK30" s="4"/>
      <c r="CL30" s="6"/>
      <c r="CM30" s="48"/>
      <c r="CN30" s="48"/>
      <c r="CO30" s="18"/>
      <c r="CP30" s="20"/>
      <c r="CQ30" s="8"/>
      <c r="CR30" s="4"/>
      <c r="CS30" s="6"/>
      <c r="CT30" s="6"/>
      <c r="CU30" s="48"/>
      <c r="CV30" s="5"/>
      <c r="CW30" s="8"/>
      <c r="CX30" s="4"/>
      <c r="CY30" s="6"/>
      <c r="CZ30" s="48"/>
      <c r="DA30" s="48"/>
      <c r="DB30" s="4"/>
      <c r="DC30" s="50"/>
      <c r="DD30" s="9"/>
      <c r="DE30" s="62"/>
      <c r="DF30" s="64"/>
      <c r="DG30" s="50"/>
      <c r="DH30" s="62"/>
      <c r="DI30" s="250"/>
      <c r="DJ30" s="238"/>
      <c r="DK30" s="238"/>
      <c r="DL30" s="9"/>
      <c r="DM30" s="9"/>
      <c r="DN30" s="5"/>
      <c r="DO30" s="8"/>
      <c r="DP30" s="5"/>
      <c r="DQ30" s="5"/>
      <c r="DR30" s="5"/>
      <c r="DS30" s="8"/>
      <c r="DT30" s="5"/>
      <c r="DU30" s="8"/>
      <c r="DV30" s="6"/>
      <c r="DW30" s="13"/>
      <c r="DX30" s="6"/>
      <c r="DY30" s="53"/>
      <c r="DZ30" s="4"/>
      <c r="EA30" s="4"/>
      <c r="EB30" s="18"/>
      <c r="EC30" s="99">
        <v>1</v>
      </c>
      <c r="ED30" s="239">
        <f t="shared" si="35"/>
        <v>0</v>
      </c>
      <c r="EE30" s="239">
        <f t="shared" si="83"/>
        <v>0</v>
      </c>
      <c r="EF30" s="239">
        <f t="shared" si="37"/>
        <v>0</v>
      </c>
      <c r="EG30" s="58">
        <f t="shared" si="38"/>
        <v>0</v>
      </c>
      <c r="EH30" s="59">
        <f t="shared" si="39"/>
        <v>0</v>
      </c>
      <c r="EI30" s="59">
        <f t="shared" si="40"/>
        <v>1</v>
      </c>
      <c r="EJ30" s="15"/>
      <c r="EK30" s="15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s="2" customFormat="1" x14ac:dyDescent="0.25">
      <c r="A31" s="67"/>
      <c r="B31" s="204">
        <v>24</v>
      </c>
      <c r="C31" s="235"/>
      <c r="D31" s="17"/>
      <c r="E31" s="67"/>
      <c r="F31" s="14"/>
      <c r="G31" s="7"/>
      <c r="H31" s="5"/>
      <c r="I31" s="7"/>
      <c r="J31" s="5"/>
      <c r="K31" s="7"/>
      <c r="L31" s="5"/>
      <c r="M31" s="7"/>
      <c r="N31" s="5"/>
      <c r="O31" s="7"/>
      <c r="P31" s="5"/>
      <c r="Q31" s="7"/>
      <c r="R31" s="5"/>
      <c r="S31" s="7"/>
      <c r="T31" s="5"/>
      <c r="U31" s="7"/>
      <c r="V31" s="5"/>
      <c r="W31" s="7"/>
      <c r="X31" s="53"/>
      <c r="Y31" s="70"/>
      <c r="Z31" s="13"/>
      <c r="AA31" s="7"/>
      <c r="AB31" s="13"/>
      <c r="AC31" s="7"/>
      <c r="AD31" s="13"/>
      <c r="AE31" s="7"/>
      <c r="AF31" s="13"/>
      <c r="AG31" s="7"/>
      <c r="AH31" s="13"/>
      <c r="AI31" s="7"/>
      <c r="AJ31" s="13"/>
      <c r="AK31" s="7"/>
      <c r="AL31" s="48"/>
      <c r="AM31" s="19"/>
      <c r="AN31" s="7"/>
      <c r="AO31" s="5"/>
      <c r="AP31" s="7"/>
      <c r="AQ31" s="5"/>
      <c r="AR31" s="7"/>
      <c r="AS31" s="4"/>
      <c r="AT31" s="72"/>
      <c r="AU31" s="15"/>
      <c r="AV31" s="7"/>
      <c r="AW31" s="4"/>
      <c r="AX31" s="5"/>
      <c r="AY31" s="49"/>
      <c r="AZ31" s="5"/>
      <c r="BA31" s="236"/>
      <c r="BB31" s="236"/>
      <c r="BC31" s="5"/>
      <c r="BD31" s="7"/>
      <c r="BE31" s="48"/>
      <c r="BF31" s="5"/>
      <c r="BG31" s="6"/>
      <c r="BH31" s="48"/>
      <c r="BI31" s="18"/>
      <c r="BJ31" s="4"/>
      <c r="BK31" s="5"/>
      <c r="BL31" s="7"/>
      <c r="BM31" s="4"/>
      <c r="BN31" s="15"/>
      <c r="BO31" s="7"/>
      <c r="BP31" s="5"/>
      <c r="BQ31" s="49"/>
      <c r="BR31" s="236"/>
      <c r="BS31" s="5"/>
      <c r="BT31" s="76"/>
      <c r="BU31" s="20"/>
      <c r="BV31" s="7"/>
      <c r="BW31" s="15"/>
      <c r="BX31" s="8"/>
      <c r="BY31" s="4"/>
      <c r="BZ31" s="6"/>
      <c r="CA31" s="42"/>
      <c r="CB31" s="48"/>
      <c r="CC31" s="5"/>
      <c r="CD31" s="10"/>
      <c r="CE31" s="4"/>
      <c r="CF31" s="7"/>
      <c r="CG31" s="42"/>
      <c r="CH31" s="54"/>
      <c r="CI31" s="5"/>
      <c r="CJ31" s="8"/>
      <c r="CK31" s="4"/>
      <c r="CL31" s="6"/>
      <c r="CM31" s="48"/>
      <c r="CN31" s="48"/>
      <c r="CO31" s="18"/>
      <c r="CP31" s="20"/>
      <c r="CQ31" s="8"/>
      <c r="CR31" s="4"/>
      <c r="CS31" s="6"/>
      <c r="CT31" s="6"/>
      <c r="CU31" s="48"/>
      <c r="CV31" s="5"/>
      <c r="CW31" s="8"/>
      <c r="CX31" s="4"/>
      <c r="CY31" s="6"/>
      <c r="CZ31" s="48"/>
      <c r="DA31" s="48"/>
      <c r="DB31" s="4"/>
      <c r="DC31" s="50"/>
      <c r="DD31" s="9"/>
      <c r="DE31" s="62"/>
      <c r="DF31" s="64"/>
      <c r="DG31" s="50"/>
      <c r="DH31" s="62"/>
      <c r="DI31" s="250"/>
      <c r="DJ31" s="238"/>
      <c r="DK31" s="238"/>
      <c r="DL31" s="9"/>
      <c r="DM31" s="9"/>
      <c r="DN31" s="5"/>
      <c r="DO31" s="8"/>
      <c r="DP31" s="5"/>
      <c r="DQ31" s="5"/>
      <c r="DR31" s="5"/>
      <c r="DS31" s="8"/>
      <c r="DT31" s="5"/>
      <c r="DU31" s="8"/>
      <c r="DV31" s="6"/>
      <c r="DW31" s="13"/>
      <c r="DX31" s="6"/>
      <c r="DY31" s="53"/>
      <c r="DZ31" s="4"/>
      <c r="EA31" s="4"/>
      <c r="EB31" s="18"/>
      <c r="EC31" s="99">
        <v>1</v>
      </c>
      <c r="ED31" s="239">
        <f t="shared" si="35"/>
        <v>0</v>
      </c>
      <c r="EE31" s="239">
        <f t="shared" si="83"/>
        <v>0</v>
      </c>
      <c r="EF31" s="239">
        <f t="shared" si="37"/>
        <v>0</v>
      </c>
      <c r="EG31" s="58">
        <f t="shared" si="38"/>
        <v>0</v>
      </c>
      <c r="EH31" s="59">
        <f t="shared" si="39"/>
        <v>0</v>
      </c>
      <c r="EI31" s="59">
        <f t="shared" si="40"/>
        <v>1</v>
      </c>
      <c r="EJ31" s="15"/>
      <c r="EK31" s="15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  <row r="32" spans="1:256" s="2" customFormat="1" x14ac:dyDescent="0.25">
      <c r="A32" s="67"/>
      <c r="B32" s="204">
        <v>25</v>
      </c>
      <c r="C32" s="235"/>
      <c r="D32" s="17"/>
      <c r="E32" s="67"/>
      <c r="F32" s="14"/>
      <c r="G32" s="7"/>
      <c r="H32" s="5"/>
      <c r="I32" s="7"/>
      <c r="J32" s="5"/>
      <c r="K32" s="7"/>
      <c r="L32" s="5"/>
      <c r="M32" s="7"/>
      <c r="N32" s="5"/>
      <c r="O32" s="7"/>
      <c r="P32" s="5"/>
      <c r="Q32" s="7"/>
      <c r="R32" s="5"/>
      <c r="S32" s="7"/>
      <c r="T32" s="5"/>
      <c r="U32" s="7"/>
      <c r="V32" s="5"/>
      <c r="W32" s="7"/>
      <c r="X32" s="53"/>
      <c r="Y32" s="70"/>
      <c r="Z32" s="13"/>
      <c r="AA32" s="7"/>
      <c r="AB32" s="13"/>
      <c r="AC32" s="7"/>
      <c r="AD32" s="13"/>
      <c r="AE32" s="7"/>
      <c r="AF32" s="13"/>
      <c r="AG32" s="7"/>
      <c r="AH32" s="13"/>
      <c r="AI32" s="7"/>
      <c r="AJ32" s="13"/>
      <c r="AK32" s="7"/>
      <c r="AL32" s="48"/>
      <c r="AM32" s="19"/>
      <c r="AN32" s="7"/>
      <c r="AO32" s="5"/>
      <c r="AP32" s="7"/>
      <c r="AQ32" s="5"/>
      <c r="AR32" s="7"/>
      <c r="AS32" s="4"/>
      <c r="AT32" s="72"/>
      <c r="AU32" s="15"/>
      <c r="AV32" s="7"/>
      <c r="AW32" s="4"/>
      <c r="AX32" s="5"/>
      <c r="AY32" s="49"/>
      <c r="AZ32" s="5"/>
      <c r="BA32" s="236"/>
      <c r="BB32" s="236"/>
      <c r="BC32" s="5"/>
      <c r="BD32" s="7"/>
      <c r="BE32" s="48"/>
      <c r="BF32" s="5"/>
      <c r="BG32" s="6"/>
      <c r="BH32" s="48"/>
      <c r="BI32" s="18"/>
      <c r="BJ32" s="4"/>
      <c r="BK32" s="5"/>
      <c r="BL32" s="7"/>
      <c r="BM32" s="4"/>
      <c r="BN32" s="15"/>
      <c r="BO32" s="7"/>
      <c r="BP32" s="5"/>
      <c r="BQ32" s="49"/>
      <c r="BR32" s="236"/>
      <c r="BS32" s="5"/>
      <c r="BT32" s="76"/>
      <c r="BU32" s="20"/>
      <c r="BV32" s="7"/>
      <c r="BW32" s="15"/>
      <c r="BX32" s="8"/>
      <c r="BY32" s="4"/>
      <c r="BZ32" s="6"/>
      <c r="CA32" s="42"/>
      <c r="CB32" s="48"/>
      <c r="CC32" s="5"/>
      <c r="CD32" s="10"/>
      <c r="CE32" s="4"/>
      <c r="CF32" s="7"/>
      <c r="CG32" s="42"/>
      <c r="CH32" s="54"/>
      <c r="CI32" s="5"/>
      <c r="CJ32" s="8"/>
      <c r="CK32" s="4"/>
      <c r="CL32" s="6"/>
      <c r="CM32" s="48"/>
      <c r="CN32" s="48"/>
      <c r="CO32" s="18"/>
      <c r="CP32" s="20"/>
      <c r="CQ32" s="8"/>
      <c r="CR32" s="4"/>
      <c r="CS32" s="6"/>
      <c r="CT32" s="6"/>
      <c r="CU32" s="48"/>
      <c r="CV32" s="5"/>
      <c r="CW32" s="8"/>
      <c r="CX32" s="4"/>
      <c r="CY32" s="6"/>
      <c r="CZ32" s="48"/>
      <c r="DA32" s="48"/>
      <c r="DB32" s="4"/>
      <c r="DC32" s="50"/>
      <c r="DD32" s="9"/>
      <c r="DE32" s="62"/>
      <c r="DF32" s="64"/>
      <c r="DG32" s="50"/>
      <c r="DH32" s="62"/>
      <c r="DI32" s="250"/>
      <c r="DJ32" s="238"/>
      <c r="DK32" s="238"/>
      <c r="DL32" s="9"/>
      <c r="DM32" s="9"/>
      <c r="DN32" s="5"/>
      <c r="DO32" s="8"/>
      <c r="DP32" s="5"/>
      <c r="DQ32" s="5"/>
      <c r="DR32" s="5"/>
      <c r="DS32" s="8"/>
      <c r="DT32" s="5"/>
      <c r="DU32" s="8"/>
      <c r="DV32" s="6"/>
      <c r="DW32" s="13"/>
      <c r="DX32" s="6"/>
      <c r="DY32" s="53"/>
      <c r="DZ32" s="4"/>
      <c r="EA32" s="4"/>
      <c r="EB32" s="18"/>
      <c r="EC32" s="99">
        <v>1</v>
      </c>
      <c r="ED32" s="239">
        <f t="shared" si="35"/>
        <v>0</v>
      </c>
      <c r="EE32" s="239">
        <f t="shared" si="83"/>
        <v>0</v>
      </c>
      <c r="EF32" s="239">
        <f t="shared" si="37"/>
        <v>0</v>
      </c>
      <c r="EG32" s="58">
        <f t="shared" si="38"/>
        <v>0</v>
      </c>
      <c r="EH32" s="59">
        <f t="shared" si="39"/>
        <v>0</v>
      </c>
      <c r="EI32" s="59">
        <f t="shared" si="40"/>
        <v>1</v>
      </c>
      <c r="EJ32" s="15"/>
      <c r="EK32" s="15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  <row r="33" spans="1:256" s="2" customFormat="1" x14ac:dyDescent="0.25">
      <c r="A33" s="67"/>
      <c r="B33" s="204">
        <v>26</v>
      </c>
      <c r="C33" s="235"/>
      <c r="D33" s="17"/>
      <c r="E33" s="67"/>
      <c r="F33" s="14"/>
      <c r="G33" s="7"/>
      <c r="H33" s="5"/>
      <c r="I33" s="7"/>
      <c r="J33" s="5"/>
      <c r="K33" s="7"/>
      <c r="L33" s="5"/>
      <c r="M33" s="7"/>
      <c r="N33" s="5"/>
      <c r="O33" s="7"/>
      <c r="P33" s="5"/>
      <c r="Q33" s="7"/>
      <c r="R33" s="5"/>
      <c r="S33" s="7"/>
      <c r="T33" s="5"/>
      <c r="U33" s="7"/>
      <c r="V33" s="5"/>
      <c r="W33" s="7"/>
      <c r="X33" s="53"/>
      <c r="Y33" s="70"/>
      <c r="Z33" s="13"/>
      <c r="AA33" s="7"/>
      <c r="AB33" s="13"/>
      <c r="AC33" s="7"/>
      <c r="AD33" s="13"/>
      <c r="AE33" s="7"/>
      <c r="AF33" s="13"/>
      <c r="AG33" s="7"/>
      <c r="AH33" s="13"/>
      <c r="AI33" s="7"/>
      <c r="AJ33" s="13"/>
      <c r="AK33" s="7"/>
      <c r="AL33" s="48"/>
      <c r="AM33" s="19"/>
      <c r="AN33" s="7"/>
      <c r="AO33" s="5"/>
      <c r="AP33" s="7"/>
      <c r="AQ33" s="5"/>
      <c r="AR33" s="7"/>
      <c r="AS33" s="4"/>
      <c r="AT33" s="72"/>
      <c r="AU33" s="15"/>
      <c r="AV33" s="7"/>
      <c r="AW33" s="4"/>
      <c r="AX33" s="5"/>
      <c r="AY33" s="49"/>
      <c r="AZ33" s="5"/>
      <c r="BA33" s="236"/>
      <c r="BB33" s="236"/>
      <c r="BC33" s="5"/>
      <c r="BD33" s="7"/>
      <c r="BE33" s="48"/>
      <c r="BF33" s="5"/>
      <c r="BG33" s="6"/>
      <c r="BH33" s="48"/>
      <c r="BI33" s="18"/>
      <c r="BJ33" s="4"/>
      <c r="BK33" s="5"/>
      <c r="BL33" s="7"/>
      <c r="BM33" s="4"/>
      <c r="BN33" s="15"/>
      <c r="BO33" s="7"/>
      <c r="BP33" s="5"/>
      <c r="BQ33" s="49"/>
      <c r="BR33" s="236"/>
      <c r="BS33" s="5"/>
      <c r="BT33" s="76"/>
      <c r="BU33" s="20"/>
      <c r="BV33" s="7"/>
      <c r="BW33" s="15"/>
      <c r="BX33" s="8"/>
      <c r="BY33" s="4"/>
      <c r="BZ33" s="6"/>
      <c r="CA33" s="42"/>
      <c r="CB33" s="48"/>
      <c r="CC33" s="5"/>
      <c r="CD33" s="10"/>
      <c r="CE33" s="4"/>
      <c r="CF33" s="7"/>
      <c r="CG33" s="42"/>
      <c r="CH33" s="54"/>
      <c r="CI33" s="5"/>
      <c r="CJ33" s="8"/>
      <c r="CK33" s="4"/>
      <c r="CL33" s="6"/>
      <c r="CM33" s="48"/>
      <c r="CN33" s="48"/>
      <c r="CO33" s="18"/>
      <c r="CP33" s="20"/>
      <c r="CQ33" s="8"/>
      <c r="CR33" s="4"/>
      <c r="CS33" s="6"/>
      <c r="CT33" s="6"/>
      <c r="CU33" s="48"/>
      <c r="CV33" s="5"/>
      <c r="CW33" s="8"/>
      <c r="CX33" s="4"/>
      <c r="CY33" s="6"/>
      <c r="CZ33" s="48"/>
      <c r="DA33" s="48"/>
      <c r="DB33" s="4"/>
      <c r="DC33" s="50"/>
      <c r="DD33" s="9"/>
      <c r="DE33" s="62"/>
      <c r="DF33" s="64"/>
      <c r="DG33" s="50"/>
      <c r="DH33" s="62"/>
      <c r="DI33" s="250"/>
      <c r="DJ33" s="238"/>
      <c r="DK33" s="238"/>
      <c r="DL33" s="9"/>
      <c r="DM33" s="9"/>
      <c r="DN33" s="5"/>
      <c r="DO33" s="8"/>
      <c r="DP33" s="5"/>
      <c r="DQ33" s="5"/>
      <c r="DR33" s="5"/>
      <c r="DS33" s="8"/>
      <c r="DT33" s="5"/>
      <c r="DU33" s="8"/>
      <c r="DV33" s="6"/>
      <c r="DW33" s="13"/>
      <c r="DX33" s="6"/>
      <c r="DY33" s="53"/>
      <c r="DZ33" s="4"/>
      <c r="EA33" s="4"/>
      <c r="EB33" s="18"/>
      <c r="EC33" s="99">
        <v>1</v>
      </c>
      <c r="ED33" s="239">
        <f t="shared" si="35"/>
        <v>0</v>
      </c>
      <c r="EE33" s="239">
        <f t="shared" si="83"/>
        <v>0</v>
      </c>
      <c r="EF33" s="239">
        <f t="shared" si="37"/>
        <v>0</v>
      </c>
      <c r="EG33" s="58">
        <f t="shared" si="38"/>
        <v>0</v>
      </c>
      <c r="EH33" s="59">
        <f t="shared" si="39"/>
        <v>0</v>
      </c>
      <c r="EI33" s="59">
        <f t="shared" si="40"/>
        <v>1</v>
      </c>
      <c r="EJ33" s="15"/>
      <c r="EK33" s="15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</row>
    <row r="34" spans="1:256" s="2" customFormat="1" ht="16.5" thickBot="1" x14ac:dyDescent="0.3">
      <c r="A34" s="16"/>
      <c r="B34" s="204">
        <v>27</v>
      </c>
      <c r="C34" s="235"/>
      <c r="D34" s="17"/>
      <c r="E34" s="67"/>
      <c r="F34" s="14"/>
      <c r="G34" s="7"/>
      <c r="H34" s="5"/>
      <c r="I34" s="7"/>
      <c r="J34" s="5"/>
      <c r="K34" s="7"/>
      <c r="L34" s="5"/>
      <c r="M34" s="7"/>
      <c r="N34" s="5"/>
      <c r="O34" s="7"/>
      <c r="P34" s="5"/>
      <c r="Q34" s="7"/>
      <c r="R34" s="5"/>
      <c r="S34" s="7"/>
      <c r="T34" s="5"/>
      <c r="U34" s="7"/>
      <c r="V34" s="5"/>
      <c r="W34" s="7"/>
      <c r="X34" s="53"/>
      <c r="Y34" s="70"/>
      <c r="Z34" s="13"/>
      <c r="AA34" s="7"/>
      <c r="AB34" s="13"/>
      <c r="AC34" s="7"/>
      <c r="AD34" s="13"/>
      <c r="AE34" s="7"/>
      <c r="AF34" s="13"/>
      <c r="AG34" s="7"/>
      <c r="AH34" s="13"/>
      <c r="AI34" s="7"/>
      <c r="AJ34" s="13"/>
      <c r="AK34" s="7"/>
      <c r="AL34" s="48"/>
      <c r="AM34" s="19"/>
      <c r="AN34" s="7"/>
      <c r="AO34" s="5"/>
      <c r="AP34" s="7"/>
      <c r="AQ34" s="5"/>
      <c r="AR34" s="7"/>
      <c r="AS34" s="4"/>
      <c r="AT34" s="72"/>
      <c r="AU34" s="15"/>
      <c r="AV34" s="7"/>
      <c r="AW34" s="4"/>
      <c r="AX34" s="5"/>
      <c r="AY34" s="49"/>
      <c r="AZ34" s="5"/>
      <c r="BA34" s="236"/>
      <c r="BB34" s="236"/>
      <c r="BC34" s="5"/>
      <c r="BD34" s="7"/>
      <c r="BE34" s="48"/>
      <c r="BF34" s="5"/>
      <c r="BG34" s="6"/>
      <c r="BH34" s="48"/>
      <c r="BI34" s="18"/>
      <c r="BJ34" s="4"/>
      <c r="BK34" s="5"/>
      <c r="BL34" s="7"/>
      <c r="BM34" s="4"/>
      <c r="BN34" s="15"/>
      <c r="BO34" s="7"/>
      <c r="BP34" s="5"/>
      <c r="BQ34" s="49"/>
      <c r="BR34" s="236"/>
      <c r="BS34" s="5"/>
      <c r="BT34" s="76"/>
      <c r="BU34" s="20"/>
      <c r="BV34" s="7"/>
      <c r="BW34" s="15"/>
      <c r="BX34" s="8"/>
      <c r="BY34" s="4"/>
      <c r="BZ34" s="6"/>
      <c r="CA34" s="42"/>
      <c r="CB34" s="48"/>
      <c r="CC34" s="5"/>
      <c r="CD34" s="10"/>
      <c r="CE34" s="4"/>
      <c r="CF34" s="7"/>
      <c r="CG34" s="42"/>
      <c r="CH34" s="54"/>
      <c r="CI34" s="5"/>
      <c r="CJ34" s="8"/>
      <c r="CK34" s="4"/>
      <c r="CL34" s="6"/>
      <c r="CM34" s="48"/>
      <c r="CN34" s="48"/>
      <c r="CO34" s="18"/>
      <c r="CP34" s="20"/>
      <c r="CQ34" s="8"/>
      <c r="CR34" s="4"/>
      <c r="CS34" s="6"/>
      <c r="CT34" s="6"/>
      <c r="CU34" s="48"/>
      <c r="CV34" s="5"/>
      <c r="CW34" s="8"/>
      <c r="CX34" s="4"/>
      <c r="CY34" s="6"/>
      <c r="CZ34" s="48"/>
      <c r="DA34" s="48"/>
      <c r="DB34" s="4"/>
      <c r="DC34" s="50"/>
      <c r="DD34" s="9"/>
      <c r="DE34" s="62"/>
      <c r="DF34" s="64"/>
      <c r="DG34" s="50"/>
      <c r="DH34" s="62"/>
      <c r="DI34" s="250"/>
      <c r="DJ34" s="238"/>
      <c r="DK34" s="238"/>
      <c r="DL34" s="9"/>
      <c r="DM34" s="9"/>
      <c r="DN34" s="5"/>
      <c r="DO34" s="8"/>
      <c r="DP34" s="5"/>
      <c r="DQ34" s="5"/>
      <c r="DR34" s="5"/>
      <c r="DS34" s="8"/>
      <c r="DT34" s="5"/>
      <c r="DU34" s="8"/>
      <c r="DV34" s="6"/>
      <c r="DW34" s="13"/>
      <c r="DX34" s="6"/>
      <c r="DY34" s="53"/>
      <c r="DZ34" s="4"/>
      <c r="EA34" s="4"/>
      <c r="EB34" s="18"/>
      <c r="EC34" s="99">
        <v>1</v>
      </c>
      <c r="ED34" s="239">
        <f t="shared" si="35"/>
        <v>0</v>
      </c>
      <c r="EE34" s="239">
        <f t="shared" si="83"/>
        <v>0</v>
      </c>
      <c r="EF34" s="239">
        <f t="shared" si="37"/>
        <v>0</v>
      </c>
      <c r="EG34" s="58">
        <f t="shared" si="38"/>
        <v>0</v>
      </c>
      <c r="EH34" s="59">
        <f t="shared" si="39"/>
        <v>0</v>
      </c>
      <c r="EI34" s="59">
        <f t="shared" si="40"/>
        <v>1</v>
      </c>
      <c r="EJ34" s="15"/>
      <c r="EK34" s="15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</row>
    <row r="35" spans="1:256" s="1" customFormat="1" x14ac:dyDescent="0.25">
      <c r="A35" s="66"/>
      <c r="B35" s="248">
        <v>28</v>
      </c>
      <c r="C35" s="205"/>
      <c r="D35" s="206"/>
      <c r="E35" s="66"/>
      <c r="F35" s="47"/>
      <c r="G35" s="31"/>
      <c r="H35" s="12"/>
      <c r="I35" s="31"/>
      <c r="J35" s="12"/>
      <c r="K35" s="31"/>
      <c r="L35" s="12"/>
      <c r="M35" s="31"/>
      <c r="N35" s="12"/>
      <c r="O35" s="31"/>
      <c r="P35" s="12"/>
      <c r="Q35" s="31"/>
      <c r="R35" s="12"/>
      <c r="S35" s="31"/>
      <c r="T35" s="12"/>
      <c r="U35" s="31"/>
      <c r="V35" s="12"/>
      <c r="W35" s="31"/>
      <c r="X35" s="95"/>
      <c r="Y35" s="86"/>
      <c r="Z35" s="32"/>
      <c r="AA35" s="31"/>
      <c r="AB35" s="32"/>
      <c r="AC35" s="31"/>
      <c r="AD35" s="32"/>
      <c r="AE35" s="31"/>
      <c r="AF35" s="32"/>
      <c r="AG35" s="31"/>
      <c r="AH35" s="32"/>
      <c r="AI35" s="31"/>
      <c r="AJ35" s="32"/>
      <c r="AK35" s="31"/>
      <c r="AL35" s="55"/>
      <c r="AM35" s="87"/>
      <c r="AN35" s="31"/>
      <c r="AO35" s="12"/>
      <c r="AP35" s="31"/>
      <c r="AQ35" s="12"/>
      <c r="AR35" s="31"/>
      <c r="AS35" s="11"/>
      <c r="AT35" s="74"/>
      <c r="AU35" s="35"/>
      <c r="AV35" s="31"/>
      <c r="AW35" s="11"/>
      <c r="AX35" s="12"/>
      <c r="AY35" s="79"/>
      <c r="AZ35" s="12"/>
      <c r="BA35" s="98"/>
      <c r="BB35" s="98"/>
      <c r="BC35" s="12"/>
      <c r="BD35" s="31"/>
      <c r="BE35" s="55"/>
      <c r="BF35" s="12"/>
      <c r="BG35" s="38"/>
      <c r="BH35" s="55"/>
      <c r="BI35" s="94"/>
      <c r="BJ35" s="11"/>
      <c r="BK35" s="12"/>
      <c r="BL35" s="31"/>
      <c r="BM35" s="11"/>
      <c r="BN35" s="35"/>
      <c r="BO35" s="31"/>
      <c r="BP35" s="12"/>
      <c r="BQ35" s="79"/>
      <c r="BR35" s="79"/>
      <c r="BS35" s="12"/>
      <c r="BT35" s="207"/>
      <c r="BU35" s="36"/>
      <c r="BV35" s="31"/>
      <c r="BW35" s="35"/>
      <c r="BX35" s="34"/>
      <c r="BY35" s="44"/>
      <c r="BZ35" s="45"/>
      <c r="CA35" s="45"/>
      <c r="CB35" s="55"/>
      <c r="CC35" s="12"/>
      <c r="CD35" s="37"/>
      <c r="CE35" s="11"/>
      <c r="CF35" s="31"/>
      <c r="CG35" s="45"/>
      <c r="CH35" s="90"/>
      <c r="CI35" s="12"/>
      <c r="CJ35" s="34"/>
      <c r="CK35" s="11"/>
      <c r="CL35" s="38"/>
      <c r="CM35" s="55"/>
      <c r="CN35" s="55"/>
      <c r="CO35" s="94"/>
      <c r="CP35" s="36"/>
      <c r="CQ35" s="34"/>
      <c r="CR35" s="11"/>
      <c r="CS35" s="38"/>
      <c r="CT35" s="38"/>
      <c r="CU35" s="55"/>
      <c r="CV35" s="12"/>
      <c r="CW35" s="34"/>
      <c r="CX35" s="11"/>
      <c r="CY35" s="38"/>
      <c r="CZ35" s="55"/>
      <c r="DA35" s="55"/>
      <c r="DB35" s="11"/>
      <c r="DC35" s="96"/>
      <c r="DD35" s="33"/>
      <c r="DE35" s="89"/>
      <c r="DF35" s="88"/>
      <c r="DG35" s="96"/>
      <c r="DH35" s="89"/>
      <c r="DI35" s="249"/>
      <c r="DJ35" s="91"/>
      <c r="DK35" s="91"/>
      <c r="DL35" s="33"/>
      <c r="DM35" s="33"/>
      <c r="DN35" s="12"/>
      <c r="DO35" s="34"/>
      <c r="DP35" s="12"/>
      <c r="DQ35" s="34"/>
      <c r="DR35" s="12"/>
      <c r="DS35" s="34"/>
      <c r="DT35" s="12"/>
      <c r="DU35" s="34"/>
      <c r="DV35" s="38"/>
      <c r="DW35" s="32"/>
      <c r="DX35" s="38"/>
      <c r="DY35" s="95"/>
      <c r="DZ35" s="11"/>
      <c r="EA35" s="11"/>
      <c r="EB35" s="94"/>
      <c r="EC35" s="101">
        <v>1</v>
      </c>
      <c r="ED35" s="80">
        <f t="shared" si="35"/>
        <v>0</v>
      </c>
      <c r="EE35" s="80">
        <f t="shared" si="83"/>
        <v>0</v>
      </c>
      <c r="EF35" s="80">
        <f t="shared" si="37"/>
        <v>0</v>
      </c>
      <c r="EG35" s="56">
        <f t="shared" si="38"/>
        <v>0</v>
      </c>
      <c r="EH35" s="57">
        <f t="shared" si="39"/>
        <v>0</v>
      </c>
      <c r="EI35" s="57">
        <f t="shared" si="40"/>
        <v>1</v>
      </c>
      <c r="EJ35" s="15"/>
      <c r="EK35" s="15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</row>
    <row r="36" spans="1:256" s="1" customFormat="1" x14ac:dyDescent="0.25">
      <c r="A36" s="67"/>
      <c r="B36" s="204">
        <v>29</v>
      </c>
      <c r="C36" s="235"/>
      <c r="D36" s="17"/>
      <c r="E36" s="67"/>
      <c r="F36" s="14"/>
      <c r="G36" s="7"/>
      <c r="H36" s="5"/>
      <c r="I36" s="7"/>
      <c r="J36" s="5"/>
      <c r="K36" s="7"/>
      <c r="L36" s="5"/>
      <c r="M36" s="7"/>
      <c r="N36" s="5"/>
      <c r="O36" s="7"/>
      <c r="P36" s="5"/>
      <c r="Q36" s="7"/>
      <c r="R36" s="5"/>
      <c r="S36" s="7"/>
      <c r="T36" s="5"/>
      <c r="U36" s="7"/>
      <c r="V36" s="5"/>
      <c r="W36" s="7"/>
      <c r="X36" s="53"/>
      <c r="Y36" s="70"/>
      <c r="Z36" s="13"/>
      <c r="AA36" s="7"/>
      <c r="AB36" s="13"/>
      <c r="AC36" s="7"/>
      <c r="AD36" s="13"/>
      <c r="AE36" s="7"/>
      <c r="AF36" s="13"/>
      <c r="AG36" s="7"/>
      <c r="AH36" s="13"/>
      <c r="AI36" s="7"/>
      <c r="AJ36" s="13"/>
      <c r="AK36" s="7"/>
      <c r="AL36" s="48"/>
      <c r="AM36" s="19"/>
      <c r="AN36" s="7"/>
      <c r="AO36" s="5"/>
      <c r="AP36" s="7"/>
      <c r="AQ36" s="5"/>
      <c r="AR36" s="7"/>
      <c r="AS36" s="4"/>
      <c r="AT36" s="72"/>
      <c r="AU36" s="15"/>
      <c r="AV36" s="7"/>
      <c r="AW36" s="4"/>
      <c r="AX36" s="5"/>
      <c r="AY36" s="49"/>
      <c r="AZ36" s="5"/>
      <c r="BA36" s="236"/>
      <c r="BB36" s="236"/>
      <c r="BC36" s="5"/>
      <c r="BD36" s="7"/>
      <c r="BE36" s="48"/>
      <c r="BF36" s="5"/>
      <c r="BG36" s="6"/>
      <c r="BH36" s="48"/>
      <c r="BI36" s="18"/>
      <c r="BJ36" s="4"/>
      <c r="BK36" s="5"/>
      <c r="BL36" s="7"/>
      <c r="BM36" s="4"/>
      <c r="BN36" s="15"/>
      <c r="BO36" s="7"/>
      <c r="BP36" s="5"/>
      <c r="BQ36" s="49"/>
      <c r="BR36" s="49"/>
      <c r="BS36" s="5"/>
      <c r="BT36" s="76"/>
      <c r="BU36" s="20"/>
      <c r="BV36" s="7"/>
      <c r="BW36" s="15"/>
      <c r="BX36" s="8"/>
      <c r="BY36" s="237"/>
      <c r="BZ36" s="42"/>
      <c r="CA36" s="42"/>
      <c r="CB36" s="48"/>
      <c r="CC36" s="240"/>
      <c r="CD36" s="10"/>
      <c r="CE36" s="4"/>
      <c r="CF36" s="7"/>
      <c r="CG36" s="42"/>
      <c r="CH36" s="54"/>
      <c r="CI36" s="5"/>
      <c r="CJ36" s="8"/>
      <c r="CK36" s="4"/>
      <c r="CL36" s="6"/>
      <c r="CM36" s="48"/>
      <c r="CN36" s="48"/>
      <c r="CO36" s="18"/>
      <c r="CP36" s="20"/>
      <c r="CQ36" s="8"/>
      <c r="CR36" s="4"/>
      <c r="CS36" s="6"/>
      <c r="CT36" s="6"/>
      <c r="CU36" s="48"/>
      <c r="CV36" s="5"/>
      <c r="CW36" s="8"/>
      <c r="CX36" s="4"/>
      <c r="CY36" s="6"/>
      <c r="CZ36" s="48"/>
      <c r="DA36" s="48"/>
      <c r="DB36" s="4"/>
      <c r="DC36" s="50"/>
      <c r="DD36" s="9"/>
      <c r="DE36" s="62"/>
      <c r="DF36" s="64"/>
      <c r="DG36" s="50"/>
      <c r="DH36" s="62"/>
      <c r="DI36" s="250"/>
      <c r="DJ36" s="238"/>
      <c r="DK36" s="238"/>
      <c r="DL36" s="9"/>
      <c r="DM36" s="9"/>
      <c r="DN36" s="5"/>
      <c r="DO36" s="8"/>
      <c r="DP36" s="5"/>
      <c r="DQ36" s="8"/>
      <c r="DR36" s="5"/>
      <c r="DS36" s="8"/>
      <c r="DT36" s="5"/>
      <c r="DU36" s="8"/>
      <c r="DV36" s="6"/>
      <c r="DW36" s="13"/>
      <c r="DX36" s="6"/>
      <c r="DY36" s="53"/>
      <c r="DZ36" s="4"/>
      <c r="EA36" s="4"/>
      <c r="EB36" s="18"/>
      <c r="EC36" s="99">
        <v>1</v>
      </c>
      <c r="ED36" s="239">
        <f t="shared" si="35"/>
        <v>0</v>
      </c>
      <c r="EE36" s="239">
        <f t="shared" si="83"/>
        <v>0</v>
      </c>
      <c r="EF36" s="239">
        <f t="shared" si="37"/>
        <v>0</v>
      </c>
      <c r="EG36" s="58">
        <f t="shared" si="38"/>
        <v>0</v>
      </c>
      <c r="EH36" s="59">
        <f t="shared" si="39"/>
        <v>0</v>
      </c>
      <c r="EI36" s="59">
        <f t="shared" si="40"/>
        <v>1</v>
      </c>
      <c r="EJ36" s="15"/>
      <c r="EK36" s="15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</row>
    <row r="37" spans="1:256" s="1" customFormat="1" x14ac:dyDescent="0.25">
      <c r="A37" s="67"/>
      <c r="B37" s="204">
        <v>30</v>
      </c>
      <c r="C37" s="235"/>
      <c r="D37" s="17"/>
      <c r="E37" s="67"/>
      <c r="F37" s="14"/>
      <c r="G37" s="7"/>
      <c r="H37" s="5"/>
      <c r="I37" s="7"/>
      <c r="J37" s="5"/>
      <c r="K37" s="7"/>
      <c r="L37" s="5"/>
      <c r="M37" s="7"/>
      <c r="N37" s="5"/>
      <c r="O37" s="7"/>
      <c r="P37" s="5"/>
      <c r="Q37" s="7"/>
      <c r="R37" s="5"/>
      <c r="S37" s="7"/>
      <c r="T37" s="5"/>
      <c r="U37" s="7"/>
      <c r="V37" s="5"/>
      <c r="W37" s="7"/>
      <c r="X37" s="53"/>
      <c r="Y37" s="70"/>
      <c r="Z37" s="13"/>
      <c r="AA37" s="7"/>
      <c r="AB37" s="13"/>
      <c r="AC37" s="7"/>
      <c r="AD37" s="13"/>
      <c r="AE37" s="7"/>
      <c r="AF37" s="13"/>
      <c r="AG37" s="7"/>
      <c r="AH37" s="13"/>
      <c r="AI37" s="7"/>
      <c r="AJ37" s="13"/>
      <c r="AK37" s="7"/>
      <c r="AL37" s="48"/>
      <c r="AM37" s="19"/>
      <c r="AN37" s="7"/>
      <c r="AO37" s="5"/>
      <c r="AP37" s="7"/>
      <c r="AQ37" s="5"/>
      <c r="AR37" s="7"/>
      <c r="AS37" s="4"/>
      <c r="AT37" s="72"/>
      <c r="AU37" s="15"/>
      <c r="AV37" s="7"/>
      <c r="AW37" s="4"/>
      <c r="AX37" s="5"/>
      <c r="AY37" s="49"/>
      <c r="AZ37" s="5"/>
      <c r="BA37" s="236"/>
      <c r="BB37" s="236"/>
      <c r="BC37" s="5"/>
      <c r="BD37" s="7"/>
      <c r="BE37" s="48"/>
      <c r="BF37" s="5"/>
      <c r="BG37" s="6"/>
      <c r="BH37" s="48"/>
      <c r="BI37" s="18"/>
      <c r="BJ37" s="4"/>
      <c r="BK37" s="5"/>
      <c r="BL37" s="7"/>
      <c r="BM37" s="4"/>
      <c r="BN37" s="15"/>
      <c r="BO37" s="7"/>
      <c r="BP37" s="5"/>
      <c r="BQ37" s="49"/>
      <c r="BR37" s="49"/>
      <c r="BS37" s="5"/>
      <c r="BT37" s="76"/>
      <c r="BU37" s="20"/>
      <c r="BV37" s="7"/>
      <c r="BW37" s="15"/>
      <c r="BX37" s="8"/>
      <c r="BY37" s="237"/>
      <c r="BZ37" s="42"/>
      <c r="CA37" s="42"/>
      <c r="CB37" s="48"/>
      <c r="CC37" s="5"/>
      <c r="CD37" s="10"/>
      <c r="CE37" s="4"/>
      <c r="CF37" s="7"/>
      <c r="CG37" s="42"/>
      <c r="CH37" s="54"/>
      <c r="CI37" s="5"/>
      <c r="CJ37" s="8"/>
      <c r="CK37" s="4"/>
      <c r="CL37" s="6"/>
      <c r="CM37" s="48"/>
      <c r="CN37" s="48"/>
      <c r="CO37" s="18"/>
      <c r="CP37" s="20"/>
      <c r="CQ37" s="8"/>
      <c r="CR37" s="4"/>
      <c r="CS37" s="6"/>
      <c r="CT37" s="6"/>
      <c r="CU37" s="48"/>
      <c r="CV37" s="5"/>
      <c r="CW37" s="8"/>
      <c r="CX37" s="4"/>
      <c r="CY37" s="6"/>
      <c r="CZ37" s="48"/>
      <c r="DA37" s="48"/>
      <c r="DB37" s="4"/>
      <c r="DC37" s="50"/>
      <c r="DD37" s="9"/>
      <c r="DE37" s="62"/>
      <c r="DF37" s="64"/>
      <c r="DG37" s="50"/>
      <c r="DH37" s="62"/>
      <c r="DI37" s="250"/>
      <c r="DJ37" s="238"/>
      <c r="DK37" s="238"/>
      <c r="DL37" s="9"/>
      <c r="DM37" s="9"/>
      <c r="DN37" s="5"/>
      <c r="DO37" s="8"/>
      <c r="DP37" s="5"/>
      <c r="DQ37" s="8"/>
      <c r="DR37" s="5"/>
      <c r="DS37" s="8"/>
      <c r="DT37" s="5"/>
      <c r="DU37" s="8"/>
      <c r="DV37" s="6"/>
      <c r="DW37" s="13"/>
      <c r="DX37" s="6"/>
      <c r="DY37" s="53"/>
      <c r="DZ37" s="4"/>
      <c r="EA37" s="4"/>
      <c r="EB37" s="18"/>
      <c r="EC37" s="99">
        <v>1</v>
      </c>
      <c r="ED37" s="239">
        <f t="shared" si="35"/>
        <v>0</v>
      </c>
      <c r="EE37" s="239">
        <f t="shared" si="83"/>
        <v>0</v>
      </c>
      <c r="EF37" s="239">
        <f t="shared" si="37"/>
        <v>0</v>
      </c>
      <c r="EG37" s="58">
        <f t="shared" si="38"/>
        <v>0</v>
      </c>
      <c r="EH37" s="59">
        <f t="shared" si="39"/>
        <v>0</v>
      </c>
      <c r="EI37" s="59">
        <f t="shared" si="40"/>
        <v>1</v>
      </c>
      <c r="EJ37" s="15"/>
      <c r="EK37" s="15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</row>
    <row r="38" spans="1:256" s="1" customFormat="1" x14ac:dyDescent="0.25">
      <c r="A38" s="67"/>
      <c r="B38" s="204">
        <v>31</v>
      </c>
      <c r="C38" s="235"/>
      <c r="D38" s="17"/>
      <c r="E38" s="67"/>
      <c r="F38" s="14"/>
      <c r="G38" s="7"/>
      <c r="H38" s="5"/>
      <c r="I38" s="7"/>
      <c r="J38" s="5"/>
      <c r="K38" s="7"/>
      <c r="L38" s="5"/>
      <c r="M38" s="7"/>
      <c r="N38" s="5"/>
      <c r="O38" s="7"/>
      <c r="P38" s="5"/>
      <c r="Q38" s="7"/>
      <c r="R38" s="5"/>
      <c r="S38" s="7"/>
      <c r="T38" s="5"/>
      <c r="U38" s="7"/>
      <c r="V38" s="5"/>
      <c r="W38" s="7"/>
      <c r="X38" s="53"/>
      <c r="Y38" s="70"/>
      <c r="Z38" s="13"/>
      <c r="AA38" s="7"/>
      <c r="AB38" s="13"/>
      <c r="AC38" s="7"/>
      <c r="AD38" s="13"/>
      <c r="AE38" s="7"/>
      <c r="AF38" s="13"/>
      <c r="AG38" s="7"/>
      <c r="AH38" s="13"/>
      <c r="AI38" s="7"/>
      <c r="AJ38" s="13"/>
      <c r="AK38" s="7"/>
      <c r="AL38" s="48"/>
      <c r="AM38" s="19"/>
      <c r="AN38" s="7"/>
      <c r="AO38" s="5"/>
      <c r="AP38" s="7"/>
      <c r="AQ38" s="5"/>
      <c r="AR38" s="7"/>
      <c r="AS38" s="4"/>
      <c r="AT38" s="72"/>
      <c r="AU38" s="15"/>
      <c r="AV38" s="7"/>
      <c r="AW38" s="4"/>
      <c r="AX38" s="5"/>
      <c r="AY38" s="49"/>
      <c r="AZ38" s="5"/>
      <c r="BA38" s="236"/>
      <c r="BB38" s="236"/>
      <c r="BC38" s="5"/>
      <c r="BD38" s="7"/>
      <c r="BE38" s="48"/>
      <c r="BF38" s="5"/>
      <c r="BG38" s="6"/>
      <c r="BH38" s="48"/>
      <c r="BI38" s="18"/>
      <c r="BJ38" s="4"/>
      <c r="BK38" s="5"/>
      <c r="BL38" s="7"/>
      <c r="BM38" s="4"/>
      <c r="BN38" s="15"/>
      <c r="BO38" s="7"/>
      <c r="BP38" s="5"/>
      <c r="BQ38" s="49"/>
      <c r="BR38" s="49"/>
      <c r="BS38" s="5"/>
      <c r="BT38" s="76"/>
      <c r="BU38" s="20"/>
      <c r="BV38" s="7"/>
      <c r="BW38" s="15"/>
      <c r="BX38" s="8"/>
      <c r="BY38" s="237"/>
      <c r="BZ38" s="42"/>
      <c r="CA38" s="42"/>
      <c r="CB38" s="48"/>
      <c r="CC38" s="5"/>
      <c r="CD38" s="10"/>
      <c r="CE38" s="4"/>
      <c r="CF38" s="7"/>
      <c r="CG38" s="42"/>
      <c r="CH38" s="54"/>
      <c r="CI38" s="5"/>
      <c r="CJ38" s="8"/>
      <c r="CK38" s="4"/>
      <c r="CL38" s="6"/>
      <c r="CM38" s="48"/>
      <c r="CN38" s="48"/>
      <c r="CO38" s="18"/>
      <c r="CP38" s="20"/>
      <c r="CQ38" s="8"/>
      <c r="CR38" s="4"/>
      <c r="CS38" s="6"/>
      <c r="CT38" s="6"/>
      <c r="CU38" s="48"/>
      <c r="CV38" s="5"/>
      <c r="CW38" s="8"/>
      <c r="CX38" s="4"/>
      <c r="CY38" s="6"/>
      <c r="CZ38" s="48"/>
      <c r="DA38" s="48"/>
      <c r="DB38" s="4"/>
      <c r="DC38" s="50"/>
      <c r="DD38" s="9"/>
      <c r="DE38" s="62"/>
      <c r="DF38" s="64"/>
      <c r="DG38" s="50"/>
      <c r="DH38" s="62"/>
      <c r="DI38" s="250"/>
      <c r="DJ38" s="238"/>
      <c r="DK38" s="238"/>
      <c r="DL38" s="9"/>
      <c r="DM38" s="9"/>
      <c r="DN38" s="5"/>
      <c r="DO38" s="8"/>
      <c r="DP38" s="5"/>
      <c r="DQ38" s="8"/>
      <c r="DR38" s="5"/>
      <c r="DS38" s="8"/>
      <c r="DT38" s="5"/>
      <c r="DU38" s="8"/>
      <c r="DV38" s="6"/>
      <c r="DW38" s="13"/>
      <c r="DX38" s="6"/>
      <c r="DY38" s="53"/>
      <c r="DZ38" s="4"/>
      <c r="EA38" s="4"/>
      <c r="EB38" s="18"/>
      <c r="EC38" s="99">
        <v>1</v>
      </c>
      <c r="ED38" s="239">
        <f t="shared" si="35"/>
        <v>0</v>
      </c>
      <c r="EE38" s="239">
        <f t="shared" si="83"/>
        <v>0</v>
      </c>
      <c r="EF38" s="239">
        <f t="shared" si="37"/>
        <v>0</v>
      </c>
      <c r="EG38" s="58">
        <f t="shared" si="38"/>
        <v>0</v>
      </c>
      <c r="EH38" s="59">
        <f t="shared" si="39"/>
        <v>0</v>
      </c>
      <c r="EI38" s="59">
        <f t="shared" si="40"/>
        <v>1</v>
      </c>
      <c r="EJ38" s="15"/>
      <c r="EK38" s="15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</row>
    <row r="39" spans="1:256" s="1" customFormat="1" x14ac:dyDescent="0.25">
      <c r="A39" s="67"/>
      <c r="B39" s="204">
        <v>32</v>
      </c>
      <c r="C39" s="235"/>
      <c r="D39" s="17"/>
      <c r="E39" s="67"/>
      <c r="F39" s="14"/>
      <c r="G39" s="7"/>
      <c r="H39" s="5"/>
      <c r="I39" s="7"/>
      <c r="J39" s="5"/>
      <c r="K39" s="7"/>
      <c r="L39" s="5"/>
      <c r="M39" s="7"/>
      <c r="N39" s="5"/>
      <c r="O39" s="7"/>
      <c r="P39" s="5"/>
      <c r="Q39" s="7"/>
      <c r="R39" s="5"/>
      <c r="S39" s="7"/>
      <c r="T39" s="5"/>
      <c r="U39" s="7"/>
      <c r="V39" s="5"/>
      <c r="W39" s="7"/>
      <c r="X39" s="53"/>
      <c r="Y39" s="70"/>
      <c r="Z39" s="13"/>
      <c r="AA39" s="7"/>
      <c r="AB39" s="13"/>
      <c r="AC39" s="7"/>
      <c r="AD39" s="13"/>
      <c r="AE39" s="7"/>
      <c r="AF39" s="13"/>
      <c r="AG39" s="7"/>
      <c r="AH39" s="13"/>
      <c r="AI39" s="7"/>
      <c r="AJ39" s="13"/>
      <c r="AK39" s="7"/>
      <c r="AL39" s="48"/>
      <c r="AM39" s="19"/>
      <c r="AN39" s="7"/>
      <c r="AO39" s="5"/>
      <c r="AP39" s="7"/>
      <c r="AQ39" s="5"/>
      <c r="AR39" s="7"/>
      <c r="AS39" s="4"/>
      <c r="AT39" s="72"/>
      <c r="AU39" s="15"/>
      <c r="AV39" s="7"/>
      <c r="AW39" s="4"/>
      <c r="AX39" s="5"/>
      <c r="AY39" s="49"/>
      <c r="AZ39" s="5"/>
      <c r="BA39" s="236"/>
      <c r="BB39" s="236"/>
      <c r="BC39" s="5"/>
      <c r="BD39" s="7"/>
      <c r="BE39" s="48"/>
      <c r="BF39" s="5"/>
      <c r="BG39" s="6"/>
      <c r="BH39" s="48"/>
      <c r="BI39" s="18"/>
      <c r="BJ39" s="4"/>
      <c r="BK39" s="5"/>
      <c r="BL39" s="7"/>
      <c r="BM39" s="4"/>
      <c r="BN39" s="15"/>
      <c r="BO39" s="7"/>
      <c r="BP39" s="5"/>
      <c r="BQ39" s="49"/>
      <c r="BR39" s="49"/>
      <c r="BS39" s="5"/>
      <c r="BT39" s="76"/>
      <c r="BU39" s="20"/>
      <c r="BV39" s="7"/>
      <c r="BW39" s="15"/>
      <c r="BX39" s="8"/>
      <c r="BY39" s="237"/>
      <c r="BZ39" s="42"/>
      <c r="CA39" s="42"/>
      <c r="CB39" s="48"/>
      <c r="CC39" s="5"/>
      <c r="CD39" s="10"/>
      <c r="CE39" s="4"/>
      <c r="CF39" s="7"/>
      <c r="CG39" s="42"/>
      <c r="CH39" s="54"/>
      <c r="CI39" s="5"/>
      <c r="CJ39" s="8"/>
      <c r="CK39" s="4"/>
      <c r="CL39" s="6"/>
      <c r="CM39" s="48"/>
      <c r="CN39" s="48"/>
      <c r="CO39" s="18"/>
      <c r="CP39" s="20"/>
      <c r="CQ39" s="8"/>
      <c r="CR39" s="4"/>
      <c r="CS39" s="6"/>
      <c r="CT39" s="6"/>
      <c r="CU39" s="48"/>
      <c r="CV39" s="5"/>
      <c r="CW39" s="8"/>
      <c r="CX39" s="4"/>
      <c r="CY39" s="6"/>
      <c r="CZ39" s="48"/>
      <c r="DA39" s="48"/>
      <c r="DB39" s="4"/>
      <c r="DC39" s="50"/>
      <c r="DD39" s="9"/>
      <c r="DE39" s="62"/>
      <c r="DF39" s="64"/>
      <c r="DG39" s="50"/>
      <c r="DH39" s="62"/>
      <c r="DI39" s="250"/>
      <c r="DJ39" s="238"/>
      <c r="DK39" s="238"/>
      <c r="DL39" s="9"/>
      <c r="DM39" s="9"/>
      <c r="DN39" s="5"/>
      <c r="DO39" s="8"/>
      <c r="DP39" s="5"/>
      <c r="DQ39" s="8"/>
      <c r="DR39" s="5"/>
      <c r="DS39" s="8"/>
      <c r="DT39" s="5"/>
      <c r="DU39" s="8"/>
      <c r="DV39" s="6"/>
      <c r="DW39" s="13"/>
      <c r="DX39" s="6"/>
      <c r="DY39" s="53"/>
      <c r="DZ39" s="4"/>
      <c r="EA39" s="4"/>
      <c r="EB39" s="18"/>
      <c r="EC39" s="99">
        <v>1</v>
      </c>
      <c r="ED39" s="239">
        <f t="shared" si="35"/>
        <v>0</v>
      </c>
      <c r="EE39" s="239">
        <f t="shared" si="83"/>
        <v>0</v>
      </c>
      <c r="EF39" s="239">
        <f t="shared" si="37"/>
        <v>0</v>
      </c>
      <c r="EG39" s="58">
        <f t="shared" si="38"/>
        <v>0</v>
      </c>
      <c r="EH39" s="59">
        <f t="shared" si="39"/>
        <v>0</v>
      </c>
      <c r="EI39" s="59">
        <f t="shared" si="40"/>
        <v>1</v>
      </c>
      <c r="EJ39" s="15"/>
      <c r="EK39" s="15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</row>
    <row r="40" spans="1:256" s="1" customFormat="1" x14ac:dyDescent="0.25">
      <c r="A40" s="67"/>
      <c r="B40" s="204">
        <v>33</v>
      </c>
      <c r="C40" s="235"/>
      <c r="D40" s="17"/>
      <c r="E40" s="67"/>
      <c r="F40" s="14"/>
      <c r="G40" s="7"/>
      <c r="H40" s="5"/>
      <c r="I40" s="7"/>
      <c r="J40" s="5"/>
      <c r="K40" s="7"/>
      <c r="L40" s="5"/>
      <c r="M40" s="7"/>
      <c r="N40" s="5"/>
      <c r="O40" s="7"/>
      <c r="P40" s="5"/>
      <c r="Q40" s="7"/>
      <c r="R40" s="5"/>
      <c r="S40" s="7"/>
      <c r="T40" s="5"/>
      <c r="U40" s="7"/>
      <c r="V40" s="5"/>
      <c r="W40" s="7"/>
      <c r="X40" s="53"/>
      <c r="Y40" s="70"/>
      <c r="Z40" s="13"/>
      <c r="AA40" s="7"/>
      <c r="AB40" s="13"/>
      <c r="AC40" s="7"/>
      <c r="AD40" s="13"/>
      <c r="AE40" s="7"/>
      <c r="AF40" s="13"/>
      <c r="AG40" s="7"/>
      <c r="AH40" s="13"/>
      <c r="AI40" s="7"/>
      <c r="AJ40" s="13"/>
      <c r="AK40" s="7"/>
      <c r="AL40" s="48"/>
      <c r="AM40" s="19"/>
      <c r="AN40" s="7"/>
      <c r="AO40" s="5"/>
      <c r="AP40" s="7"/>
      <c r="AQ40" s="5"/>
      <c r="AR40" s="7"/>
      <c r="AS40" s="4"/>
      <c r="AT40" s="72"/>
      <c r="AU40" s="15"/>
      <c r="AV40" s="7"/>
      <c r="AW40" s="4"/>
      <c r="AX40" s="5"/>
      <c r="AY40" s="49"/>
      <c r="AZ40" s="5"/>
      <c r="BA40" s="236"/>
      <c r="BB40" s="236"/>
      <c r="BC40" s="5"/>
      <c r="BD40" s="7"/>
      <c r="BE40" s="48"/>
      <c r="BF40" s="5"/>
      <c r="BG40" s="6"/>
      <c r="BH40" s="48"/>
      <c r="BI40" s="18"/>
      <c r="BJ40" s="4"/>
      <c r="BK40" s="5"/>
      <c r="BL40" s="7"/>
      <c r="BM40" s="4"/>
      <c r="BN40" s="15"/>
      <c r="BO40" s="7"/>
      <c r="BP40" s="5"/>
      <c r="BQ40" s="49"/>
      <c r="BR40" s="49"/>
      <c r="BS40" s="5"/>
      <c r="BT40" s="76"/>
      <c r="BU40" s="20"/>
      <c r="BV40" s="7"/>
      <c r="BW40" s="15"/>
      <c r="BX40" s="8"/>
      <c r="BY40" s="237"/>
      <c r="BZ40" s="42"/>
      <c r="CA40" s="42"/>
      <c r="CB40" s="48"/>
      <c r="CC40" s="5"/>
      <c r="CD40" s="10"/>
      <c r="CE40" s="4"/>
      <c r="CF40" s="7"/>
      <c r="CG40" s="42"/>
      <c r="CH40" s="54"/>
      <c r="CI40" s="5"/>
      <c r="CJ40" s="8"/>
      <c r="CK40" s="4"/>
      <c r="CL40" s="6"/>
      <c r="CM40" s="48"/>
      <c r="CN40" s="48"/>
      <c r="CO40" s="18"/>
      <c r="CP40" s="20"/>
      <c r="CQ40" s="8"/>
      <c r="CR40" s="4"/>
      <c r="CS40" s="6"/>
      <c r="CT40" s="6"/>
      <c r="CU40" s="48"/>
      <c r="CV40" s="5"/>
      <c r="CW40" s="8"/>
      <c r="CX40" s="4"/>
      <c r="CY40" s="6"/>
      <c r="CZ40" s="48"/>
      <c r="DA40" s="48"/>
      <c r="DB40" s="4"/>
      <c r="DC40" s="50"/>
      <c r="DD40" s="9"/>
      <c r="DE40" s="62"/>
      <c r="DF40" s="64"/>
      <c r="DG40" s="50"/>
      <c r="DH40" s="62"/>
      <c r="DI40" s="250"/>
      <c r="DJ40" s="238"/>
      <c r="DK40" s="238"/>
      <c r="DL40" s="9"/>
      <c r="DM40" s="9"/>
      <c r="DN40" s="5"/>
      <c r="DO40" s="8"/>
      <c r="DP40" s="5"/>
      <c r="DQ40" s="8"/>
      <c r="DR40" s="5"/>
      <c r="DS40" s="8"/>
      <c r="DT40" s="5"/>
      <c r="DU40" s="8"/>
      <c r="DV40" s="6"/>
      <c r="DW40" s="13"/>
      <c r="DX40" s="6"/>
      <c r="DY40" s="53"/>
      <c r="DZ40" s="4"/>
      <c r="EA40" s="4"/>
      <c r="EB40" s="18"/>
      <c r="EC40" s="99">
        <v>1</v>
      </c>
      <c r="ED40" s="239">
        <f t="shared" si="35"/>
        <v>0</v>
      </c>
      <c r="EE40" s="239">
        <f t="shared" si="83"/>
        <v>0</v>
      </c>
      <c r="EF40" s="239">
        <f t="shared" si="37"/>
        <v>0</v>
      </c>
      <c r="EG40" s="58">
        <f t="shared" si="38"/>
        <v>0</v>
      </c>
      <c r="EH40" s="59">
        <f t="shared" si="39"/>
        <v>0</v>
      </c>
      <c r="EI40" s="59">
        <f t="shared" si="40"/>
        <v>1</v>
      </c>
      <c r="EJ40" s="15"/>
      <c r="EK40" s="15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</row>
    <row r="41" spans="1:256" s="1" customFormat="1" x14ac:dyDescent="0.25">
      <c r="A41" s="67"/>
      <c r="B41" s="204">
        <v>34</v>
      </c>
      <c r="C41" s="235"/>
      <c r="D41" s="17"/>
      <c r="E41" s="67"/>
      <c r="F41" s="14"/>
      <c r="G41" s="7"/>
      <c r="H41" s="5"/>
      <c r="I41" s="7"/>
      <c r="J41" s="5"/>
      <c r="K41" s="7"/>
      <c r="L41" s="5"/>
      <c r="M41" s="7"/>
      <c r="N41" s="5"/>
      <c r="O41" s="7"/>
      <c r="P41" s="5"/>
      <c r="Q41" s="7"/>
      <c r="R41" s="5"/>
      <c r="S41" s="7"/>
      <c r="T41" s="5"/>
      <c r="U41" s="7"/>
      <c r="V41" s="5"/>
      <c r="W41" s="7"/>
      <c r="X41" s="53"/>
      <c r="Y41" s="70"/>
      <c r="Z41" s="13"/>
      <c r="AA41" s="7"/>
      <c r="AB41" s="13"/>
      <c r="AC41" s="7"/>
      <c r="AD41" s="13"/>
      <c r="AE41" s="7"/>
      <c r="AF41" s="13"/>
      <c r="AG41" s="7"/>
      <c r="AH41" s="13"/>
      <c r="AI41" s="7"/>
      <c r="AJ41" s="13"/>
      <c r="AK41" s="7"/>
      <c r="AL41" s="48"/>
      <c r="AM41" s="19"/>
      <c r="AN41" s="7"/>
      <c r="AO41" s="5"/>
      <c r="AP41" s="7"/>
      <c r="AQ41" s="5"/>
      <c r="AR41" s="7"/>
      <c r="AS41" s="4"/>
      <c r="AT41" s="72"/>
      <c r="AU41" s="15"/>
      <c r="AV41" s="7"/>
      <c r="AW41" s="4"/>
      <c r="AX41" s="5"/>
      <c r="AY41" s="49"/>
      <c r="AZ41" s="5"/>
      <c r="BA41" s="236"/>
      <c r="BB41" s="236"/>
      <c r="BC41" s="5"/>
      <c r="BD41" s="7"/>
      <c r="BE41" s="48"/>
      <c r="BF41" s="5"/>
      <c r="BG41" s="6"/>
      <c r="BH41" s="48"/>
      <c r="BI41" s="18"/>
      <c r="BJ41" s="4"/>
      <c r="BK41" s="5"/>
      <c r="BL41" s="7"/>
      <c r="BM41" s="4"/>
      <c r="BN41" s="15"/>
      <c r="BO41" s="7"/>
      <c r="BP41" s="5"/>
      <c r="BQ41" s="49"/>
      <c r="BR41" s="49"/>
      <c r="BS41" s="5"/>
      <c r="BT41" s="76"/>
      <c r="BU41" s="20"/>
      <c r="BV41" s="7"/>
      <c r="BW41" s="15"/>
      <c r="BX41" s="8"/>
      <c r="BY41" s="237"/>
      <c r="BZ41" s="42"/>
      <c r="CA41" s="42"/>
      <c r="CB41" s="48"/>
      <c r="CC41" s="5"/>
      <c r="CD41" s="10"/>
      <c r="CE41" s="4"/>
      <c r="CF41" s="7"/>
      <c r="CG41" s="42"/>
      <c r="CH41" s="54"/>
      <c r="CI41" s="5"/>
      <c r="CJ41" s="8"/>
      <c r="CK41" s="4"/>
      <c r="CL41" s="6"/>
      <c r="CM41" s="48"/>
      <c r="CN41" s="48"/>
      <c r="CO41" s="18"/>
      <c r="CP41" s="20"/>
      <c r="CQ41" s="8"/>
      <c r="CR41" s="4"/>
      <c r="CS41" s="6"/>
      <c r="CT41" s="6"/>
      <c r="CU41" s="48"/>
      <c r="CV41" s="5"/>
      <c r="CW41" s="8"/>
      <c r="CX41" s="4"/>
      <c r="CY41" s="6"/>
      <c r="CZ41" s="48"/>
      <c r="DA41" s="48"/>
      <c r="DB41" s="4"/>
      <c r="DC41" s="50"/>
      <c r="DD41" s="9"/>
      <c r="DE41" s="62"/>
      <c r="DF41" s="64"/>
      <c r="DG41" s="50"/>
      <c r="DH41" s="62"/>
      <c r="DI41" s="250"/>
      <c r="DJ41" s="238"/>
      <c r="DK41" s="238"/>
      <c r="DL41" s="9"/>
      <c r="DM41" s="9"/>
      <c r="DN41" s="5"/>
      <c r="DO41" s="8"/>
      <c r="DP41" s="5"/>
      <c r="DQ41" s="8"/>
      <c r="DR41" s="5"/>
      <c r="DS41" s="8"/>
      <c r="DT41" s="5"/>
      <c r="DU41" s="8"/>
      <c r="DV41" s="6"/>
      <c r="DW41" s="13"/>
      <c r="DX41" s="6"/>
      <c r="DY41" s="53"/>
      <c r="DZ41" s="4"/>
      <c r="EA41" s="4"/>
      <c r="EB41" s="18"/>
      <c r="EC41" s="99">
        <v>1</v>
      </c>
      <c r="ED41" s="239">
        <f t="shared" si="35"/>
        <v>0</v>
      </c>
      <c r="EE41" s="239">
        <f t="shared" si="83"/>
        <v>0</v>
      </c>
      <c r="EF41" s="239">
        <f t="shared" si="37"/>
        <v>0</v>
      </c>
      <c r="EG41" s="58">
        <f t="shared" si="38"/>
        <v>0</v>
      </c>
      <c r="EH41" s="59">
        <f t="shared" si="39"/>
        <v>0</v>
      </c>
      <c r="EI41" s="59">
        <f t="shared" si="40"/>
        <v>1</v>
      </c>
      <c r="EJ41" s="15"/>
      <c r="EK41" s="15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</row>
    <row r="42" spans="1:256" s="1" customFormat="1" x14ac:dyDescent="0.25">
      <c r="A42" s="67"/>
      <c r="B42" s="204">
        <v>35</v>
      </c>
      <c r="C42" s="235"/>
      <c r="D42" s="17"/>
      <c r="E42" s="67"/>
      <c r="F42" s="14"/>
      <c r="G42" s="7"/>
      <c r="H42" s="5"/>
      <c r="I42" s="7"/>
      <c r="J42" s="5"/>
      <c r="K42" s="7"/>
      <c r="L42" s="5"/>
      <c r="M42" s="7"/>
      <c r="N42" s="5"/>
      <c r="O42" s="7"/>
      <c r="P42" s="5"/>
      <c r="Q42" s="7"/>
      <c r="R42" s="5"/>
      <c r="S42" s="7"/>
      <c r="T42" s="5"/>
      <c r="U42" s="7"/>
      <c r="V42" s="5"/>
      <c r="W42" s="7"/>
      <c r="X42" s="53"/>
      <c r="Y42" s="70"/>
      <c r="Z42" s="13"/>
      <c r="AA42" s="7"/>
      <c r="AB42" s="13"/>
      <c r="AC42" s="7"/>
      <c r="AD42" s="13"/>
      <c r="AE42" s="7"/>
      <c r="AF42" s="13"/>
      <c r="AG42" s="7"/>
      <c r="AH42" s="13"/>
      <c r="AI42" s="7"/>
      <c r="AJ42" s="13"/>
      <c r="AK42" s="7"/>
      <c r="AL42" s="48"/>
      <c r="AM42" s="19"/>
      <c r="AN42" s="7"/>
      <c r="AO42" s="5"/>
      <c r="AP42" s="7"/>
      <c r="AQ42" s="5"/>
      <c r="AR42" s="7"/>
      <c r="AS42" s="4"/>
      <c r="AT42" s="72"/>
      <c r="AU42" s="15"/>
      <c r="AV42" s="7"/>
      <c r="AW42" s="4"/>
      <c r="AX42" s="5"/>
      <c r="AY42" s="49"/>
      <c r="AZ42" s="5"/>
      <c r="BA42" s="236"/>
      <c r="BB42" s="236"/>
      <c r="BC42" s="5"/>
      <c r="BD42" s="7"/>
      <c r="BE42" s="48"/>
      <c r="BF42" s="5"/>
      <c r="BG42" s="6"/>
      <c r="BH42" s="48"/>
      <c r="BI42" s="18"/>
      <c r="BJ42" s="4"/>
      <c r="BK42" s="5"/>
      <c r="BL42" s="7"/>
      <c r="BM42" s="4"/>
      <c r="BN42" s="15"/>
      <c r="BO42" s="7"/>
      <c r="BP42" s="5"/>
      <c r="BQ42" s="49"/>
      <c r="BR42" s="49"/>
      <c r="BS42" s="5"/>
      <c r="BT42" s="76"/>
      <c r="BU42" s="20"/>
      <c r="BV42" s="7"/>
      <c r="BW42" s="15"/>
      <c r="BX42" s="8"/>
      <c r="BY42" s="237"/>
      <c r="BZ42" s="42"/>
      <c r="CA42" s="42"/>
      <c r="CB42" s="48"/>
      <c r="CC42" s="5"/>
      <c r="CD42" s="10"/>
      <c r="CE42" s="4"/>
      <c r="CF42" s="7"/>
      <c r="CG42" s="42"/>
      <c r="CH42" s="54"/>
      <c r="CI42" s="5"/>
      <c r="CJ42" s="8"/>
      <c r="CK42" s="4"/>
      <c r="CL42" s="6"/>
      <c r="CM42" s="48"/>
      <c r="CN42" s="48"/>
      <c r="CO42" s="18"/>
      <c r="CP42" s="20"/>
      <c r="CQ42" s="8"/>
      <c r="CR42" s="4"/>
      <c r="CS42" s="6"/>
      <c r="CT42" s="6"/>
      <c r="CU42" s="48"/>
      <c r="CV42" s="5"/>
      <c r="CW42" s="8"/>
      <c r="CX42" s="4"/>
      <c r="CY42" s="6"/>
      <c r="CZ42" s="48"/>
      <c r="DA42" s="48"/>
      <c r="DB42" s="4"/>
      <c r="DC42" s="50"/>
      <c r="DD42" s="9"/>
      <c r="DE42" s="62"/>
      <c r="DF42" s="64"/>
      <c r="DG42" s="50"/>
      <c r="DH42" s="62"/>
      <c r="DI42" s="250"/>
      <c r="DJ42" s="238"/>
      <c r="DK42" s="238"/>
      <c r="DL42" s="9"/>
      <c r="DM42" s="9"/>
      <c r="DN42" s="5"/>
      <c r="DO42" s="8"/>
      <c r="DP42" s="5"/>
      <c r="DQ42" s="8"/>
      <c r="DR42" s="5"/>
      <c r="DS42" s="8"/>
      <c r="DT42" s="5"/>
      <c r="DU42" s="8"/>
      <c r="DV42" s="6"/>
      <c r="DW42" s="13"/>
      <c r="DX42" s="6"/>
      <c r="DY42" s="53"/>
      <c r="DZ42" s="4"/>
      <c r="EA42" s="4"/>
      <c r="EB42" s="18"/>
      <c r="EC42" s="99">
        <v>1</v>
      </c>
      <c r="ED42" s="239">
        <f t="shared" si="35"/>
        <v>0</v>
      </c>
      <c r="EE42" s="239">
        <f t="shared" si="83"/>
        <v>0</v>
      </c>
      <c r="EF42" s="239">
        <f t="shared" si="37"/>
        <v>0</v>
      </c>
      <c r="EG42" s="58">
        <f t="shared" si="38"/>
        <v>0</v>
      </c>
      <c r="EH42" s="59">
        <f t="shared" si="39"/>
        <v>0</v>
      </c>
      <c r="EI42" s="59">
        <f t="shared" si="40"/>
        <v>1</v>
      </c>
      <c r="EJ42" s="15"/>
      <c r="EK42" s="15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</row>
    <row r="43" spans="1:256" s="1" customFormat="1" x14ac:dyDescent="0.25">
      <c r="A43" s="67"/>
      <c r="B43" s="204">
        <v>36</v>
      </c>
      <c r="C43" s="235"/>
      <c r="D43" s="17"/>
      <c r="E43" s="67"/>
      <c r="F43" s="14"/>
      <c r="G43" s="7"/>
      <c r="H43" s="5"/>
      <c r="I43" s="7"/>
      <c r="J43" s="5"/>
      <c r="K43" s="7"/>
      <c r="L43" s="5"/>
      <c r="M43" s="7"/>
      <c r="N43" s="5"/>
      <c r="O43" s="7"/>
      <c r="P43" s="5"/>
      <c r="Q43" s="7"/>
      <c r="R43" s="5"/>
      <c r="S43" s="7"/>
      <c r="T43" s="5"/>
      <c r="U43" s="7"/>
      <c r="V43" s="5"/>
      <c r="W43" s="7"/>
      <c r="X43" s="53"/>
      <c r="Y43" s="70"/>
      <c r="Z43" s="13"/>
      <c r="AA43" s="7"/>
      <c r="AB43" s="13"/>
      <c r="AC43" s="7"/>
      <c r="AD43" s="13"/>
      <c r="AE43" s="7"/>
      <c r="AF43" s="13"/>
      <c r="AG43" s="7"/>
      <c r="AH43" s="13"/>
      <c r="AI43" s="7"/>
      <c r="AJ43" s="13"/>
      <c r="AK43" s="7"/>
      <c r="AL43" s="48"/>
      <c r="AM43" s="19"/>
      <c r="AN43" s="7"/>
      <c r="AO43" s="5"/>
      <c r="AP43" s="7"/>
      <c r="AQ43" s="5"/>
      <c r="AR43" s="7"/>
      <c r="AS43" s="4"/>
      <c r="AT43" s="72"/>
      <c r="AU43" s="15"/>
      <c r="AV43" s="7"/>
      <c r="AW43" s="4"/>
      <c r="AX43" s="5"/>
      <c r="AY43" s="49"/>
      <c r="AZ43" s="5"/>
      <c r="BA43" s="236"/>
      <c r="BB43" s="236"/>
      <c r="BC43" s="5"/>
      <c r="BD43" s="7"/>
      <c r="BE43" s="48"/>
      <c r="BF43" s="5"/>
      <c r="BG43" s="6"/>
      <c r="BH43" s="48"/>
      <c r="BI43" s="18"/>
      <c r="BJ43" s="4"/>
      <c r="BK43" s="5"/>
      <c r="BL43" s="7"/>
      <c r="BM43" s="4"/>
      <c r="BN43" s="15"/>
      <c r="BO43" s="7"/>
      <c r="BP43" s="5"/>
      <c r="BQ43" s="49"/>
      <c r="BR43" s="49"/>
      <c r="BS43" s="5"/>
      <c r="BT43" s="76"/>
      <c r="BU43" s="20"/>
      <c r="BV43" s="7"/>
      <c r="BW43" s="15"/>
      <c r="BX43" s="8"/>
      <c r="BY43" s="237"/>
      <c r="BZ43" s="42"/>
      <c r="CA43" s="42"/>
      <c r="CB43" s="48"/>
      <c r="CC43" s="5"/>
      <c r="CD43" s="10"/>
      <c r="CE43" s="4"/>
      <c r="CF43" s="7"/>
      <c r="CG43" s="42"/>
      <c r="CH43" s="54"/>
      <c r="CI43" s="5"/>
      <c r="CJ43" s="8"/>
      <c r="CK43" s="4"/>
      <c r="CL43" s="6"/>
      <c r="CM43" s="48"/>
      <c r="CN43" s="48"/>
      <c r="CO43" s="18"/>
      <c r="CP43" s="20"/>
      <c r="CQ43" s="8"/>
      <c r="CR43" s="4"/>
      <c r="CS43" s="6"/>
      <c r="CT43" s="6"/>
      <c r="CU43" s="48"/>
      <c r="CV43" s="5"/>
      <c r="CW43" s="8"/>
      <c r="CX43" s="4"/>
      <c r="CY43" s="6"/>
      <c r="CZ43" s="48"/>
      <c r="DA43" s="48"/>
      <c r="DB43" s="4"/>
      <c r="DC43" s="50"/>
      <c r="DD43" s="9"/>
      <c r="DE43" s="62"/>
      <c r="DF43" s="64"/>
      <c r="DG43" s="50"/>
      <c r="DH43" s="62"/>
      <c r="DI43" s="250"/>
      <c r="DJ43" s="238"/>
      <c r="DK43" s="238"/>
      <c r="DL43" s="9"/>
      <c r="DM43" s="9"/>
      <c r="DN43" s="5"/>
      <c r="DO43" s="8"/>
      <c r="DP43" s="5"/>
      <c r="DQ43" s="8"/>
      <c r="DR43" s="5"/>
      <c r="DS43" s="8"/>
      <c r="DT43" s="5"/>
      <c r="DU43" s="8"/>
      <c r="DV43" s="6"/>
      <c r="DW43" s="13"/>
      <c r="DX43" s="6"/>
      <c r="DY43" s="53"/>
      <c r="DZ43" s="4"/>
      <c r="EA43" s="4"/>
      <c r="EB43" s="18"/>
      <c r="EC43" s="99">
        <v>1</v>
      </c>
      <c r="ED43" s="239">
        <f t="shared" si="35"/>
        <v>0</v>
      </c>
      <c r="EE43" s="239">
        <f t="shared" si="83"/>
        <v>0</v>
      </c>
      <c r="EF43" s="239">
        <f t="shared" si="37"/>
        <v>0</v>
      </c>
      <c r="EG43" s="58">
        <f t="shared" si="38"/>
        <v>0</v>
      </c>
      <c r="EH43" s="59">
        <f t="shared" si="39"/>
        <v>0</v>
      </c>
      <c r="EI43" s="59">
        <f t="shared" si="40"/>
        <v>1</v>
      </c>
      <c r="EJ43" s="15"/>
      <c r="EK43" s="15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</row>
    <row r="44" spans="1:256" s="1" customFormat="1" x14ac:dyDescent="0.25">
      <c r="A44" s="67"/>
      <c r="B44" s="204">
        <v>37</v>
      </c>
      <c r="C44" s="235"/>
      <c r="D44" s="17"/>
      <c r="E44" s="67"/>
      <c r="F44" s="14"/>
      <c r="G44" s="7"/>
      <c r="H44" s="5"/>
      <c r="I44" s="7"/>
      <c r="J44" s="5"/>
      <c r="K44" s="7"/>
      <c r="L44" s="5"/>
      <c r="M44" s="7"/>
      <c r="N44" s="5"/>
      <c r="O44" s="7"/>
      <c r="P44" s="5"/>
      <c r="Q44" s="7"/>
      <c r="R44" s="5"/>
      <c r="S44" s="7"/>
      <c r="T44" s="5"/>
      <c r="U44" s="7"/>
      <c r="V44" s="5"/>
      <c r="W44" s="7"/>
      <c r="X44" s="53"/>
      <c r="Y44" s="70"/>
      <c r="Z44" s="13"/>
      <c r="AA44" s="7"/>
      <c r="AB44" s="13"/>
      <c r="AC44" s="7"/>
      <c r="AD44" s="13"/>
      <c r="AE44" s="7"/>
      <c r="AF44" s="13"/>
      <c r="AG44" s="7"/>
      <c r="AH44" s="13"/>
      <c r="AI44" s="7"/>
      <c r="AJ44" s="13"/>
      <c r="AK44" s="7"/>
      <c r="AL44" s="48"/>
      <c r="AM44" s="19"/>
      <c r="AN44" s="7"/>
      <c r="AO44" s="5"/>
      <c r="AP44" s="7"/>
      <c r="AQ44" s="5"/>
      <c r="AR44" s="7"/>
      <c r="AS44" s="4"/>
      <c r="AT44" s="72"/>
      <c r="AU44" s="15"/>
      <c r="AV44" s="7"/>
      <c r="AW44" s="4"/>
      <c r="AX44" s="5"/>
      <c r="AY44" s="49"/>
      <c r="AZ44" s="5"/>
      <c r="BA44" s="236"/>
      <c r="BB44" s="236"/>
      <c r="BC44" s="5"/>
      <c r="BD44" s="7"/>
      <c r="BE44" s="48"/>
      <c r="BF44" s="5"/>
      <c r="BG44" s="6"/>
      <c r="BH44" s="48"/>
      <c r="BI44" s="18"/>
      <c r="BJ44" s="4"/>
      <c r="BK44" s="5"/>
      <c r="BL44" s="7"/>
      <c r="BM44" s="4"/>
      <c r="BN44" s="15"/>
      <c r="BO44" s="7"/>
      <c r="BP44" s="5"/>
      <c r="BQ44" s="49"/>
      <c r="BR44" s="49"/>
      <c r="BS44" s="5"/>
      <c r="BT44" s="76"/>
      <c r="BU44" s="20"/>
      <c r="BV44" s="7"/>
      <c r="BW44" s="15"/>
      <c r="BX44" s="8"/>
      <c r="BY44" s="237"/>
      <c r="BZ44" s="42"/>
      <c r="CA44" s="42"/>
      <c r="CB44" s="48"/>
      <c r="CC44" s="5"/>
      <c r="CD44" s="10"/>
      <c r="CE44" s="4"/>
      <c r="CF44" s="7"/>
      <c r="CG44" s="42"/>
      <c r="CH44" s="54"/>
      <c r="CI44" s="5"/>
      <c r="CJ44" s="8"/>
      <c r="CK44" s="4"/>
      <c r="CL44" s="6"/>
      <c r="CM44" s="48"/>
      <c r="CN44" s="48"/>
      <c r="CO44" s="18"/>
      <c r="CP44" s="20"/>
      <c r="CQ44" s="8"/>
      <c r="CR44" s="4"/>
      <c r="CS44" s="6"/>
      <c r="CT44" s="6"/>
      <c r="CU44" s="48"/>
      <c r="CV44" s="5"/>
      <c r="CW44" s="8"/>
      <c r="CX44" s="4"/>
      <c r="CY44" s="6"/>
      <c r="CZ44" s="48"/>
      <c r="DA44" s="48"/>
      <c r="DB44" s="4"/>
      <c r="DC44" s="50"/>
      <c r="DD44" s="9"/>
      <c r="DE44" s="62"/>
      <c r="DF44" s="64"/>
      <c r="DG44" s="50"/>
      <c r="DH44" s="62"/>
      <c r="DI44" s="250"/>
      <c r="DJ44" s="238"/>
      <c r="DK44" s="238"/>
      <c r="DL44" s="9"/>
      <c r="DM44" s="9"/>
      <c r="DN44" s="5"/>
      <c r="DO44" s="8"/>
      <c r="DP44" s="5"/>
      <c r="DQ44" s="8"/>
      <c r="DR44" s="5"/>
      <c r="DS44" s="8"/>
      <c r="DT44" s="5"/>
      <c r="DU44" s="8"/>
      <c r="DV44" s="6"/>
      <c r="DW44" s="13"/>
      <c r="DX44" s="6"/>
      <c r="DY44" s="53"/>
      <c r="DZ44" s="4"/>
      <c r="EA44" s="4"/>
      <c r="EB44" s="18"/>
      <c r="EC44" s="99">
        <v>1</v>
      </c>
      <c r="ED44" s="239">
        <f t="shared" si="35"/>
        <v>0</v>
      </c>
      <c r="EE44" s="239">
        <f t="shared" si="83"/>
        <v>0</v>
      </c>
      <c r="EF44" s="239">
        <f t="shared" si="37"/>
        <v>0</v>
      </c>
      <c r="EG44" s="58">
        <f t="shared" si="38"/>
        <v>0</v>
      </c>
      <c r="EH44" s="59">
        <f t="shared" si="39"/>
        <v>0</v>
      </c>
      <c r="EI44" s="59">
        <f t="shared" si="40"/>
        <v>1</v>
      </c>
      <c r="EJ44" s="15"/>
      <c r="EK44" s="15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</row>
    <row r="45" spans="1:256" s="1" customFormat="1" x14ac:dyDescent="0.25">
      <c r="A45" s="67"/>
      <c r="B45" s="204">
        <v>38</v>
      </c>
      <c r="C45" s="235"/>
      <c r="D45" s="17"/>
      <c r="E45" s="67"/>
      <c r="F45" s="14"/>
      <c r="G45" s="7"/>
      <c r="H45" s="5"/>
      <c r="I45" s="7"/>
      <c r="J45" s="5"/>
      <c r="K45" s="7"/>
      <c r="L45" s="5"/>
      <c r="M45" s="7"/>
      <c r="N45" s="5"/>
      <c r="O45" s="7"/>
      <c r="P45" s="5"/>
      <c r="Q45" s="7"/>
      <c r="R45" s="5"/>
      <c r="S45" s="7"/>
      <c r="T45" s="5"/>
      <c r="U45" s="7"/>
      <c r="V45" s="5"/>
      <c r="W45" s="7"/>
      <c r="X45" s="53"/>
      <c r="Y45" s="70"/>
      <c r="Z45" s="13"/>
      <c r="AA45" s="7"/>
      <c r="AB45" s="13"/>
      <c r="AC45" s="7"/>
      <c r="AD45" s="13"/>
      <c r="AE45" s="7"/>
      <c r="AF45" s="13"/>
      <c r="AG45" s="7"/>
      <c r="AH45" s="13"/>
      <c r="AI45" s="7"/>
      <c r="AJ45" s="13"/>
      <c r="AK45" s="7"/>
      <c r="AL45" s="48"/>
      <c r="AM45" s="19"/>
      <c r="AN45" s="7"/>
      <c r="AO45" s="5"/>
      <c r="AP45" s="7"/>
      <c r="AQ45" s="5"/>
      <c r="AR45" s="7"/>
      <c r="AS45" s="4"/>
      <c r="AT45" s="72"/>
      <c r="AU45" s="15"/>
      <c r="AV45" s="7"/>
      <c r="AW45" s="4"/>
      <c r="AX45" s="5"/>
      <c r="AY45" s="49"/>
      <c r="AZ45" s="5"/>
      <c r="BA45" s="236"/>
      <c r="BB45" s="236"/>
      <c r="BC45" s="5"/>
      <c r="BD45" s="7"/>
      <c r="BE45" s="48"/>
      <c r="BF45" s="5"/>
      <c r="BG45" s="6"/>
      <c r="BH45" s="48"/>
      <c r="BI45" s="18"/>
      <c r="BJ45" s="4"/>
      <c r="BK45" s="5"/>
      <c r="BL45" s="7"/>
      <c r="BM45" s="4"/>
      <c r="BN45" s="15"/>
      <c r="BO45" s="7"/>
      <c r="BP45" s="5"/>
      <c r="BQ45" s="49"/>
      <c r="BR45" s="49"/>
      <c r="BS45" s="5"/>
      <c r="BT45" s="76"/>
      <c r="BU45" s="20"/>
      <c r="BV45" s="7"/>
      <c r="BW45" s="15"/>
      <c r="BX45" s="8"/>
      <c r="BY45" s="237"/>
      <c r="BZ45" s="42"/>
      <c r="CA45" s="42"/>
      <c r="CB45" s="48"/>
      <c r="CC45" s="15"/>
      <c r="CD45" s="10"/>
      <c r="CE45" s="4"/>
      <c r="CF45" s="7"/>
      <c r="CG45" s="42"/>
      <c r="CH45" s="54"/>
      <c r="CI45" s="5"/>
      <c r="CJ45" s="8"/>
      <c r="CK45" s="4"/>
      <c r="CL45" s="6"/>
      <c r="CM45" s="48"/>
      <c r="CN45" s="48"/>
      <c r="CO45" s="18"/>
      <c r="CP45" s="20"/>
      <c r="CQ45" s="8"/>
      <c r="CR45" s="4"/>
      <c r="CS45" s="6"/>
      <c r="CT45" s="6"/>
      <c r="CU45" s="48"/>
      <c r="CV45" s="5"/>
      <c r="CW45" s="8"/>
      <c r="CX45" s="4"/>
      <c r="CY45" s="6"/>
      <c r="CZ45" s="48"/>
      <c r="DA45" s="48"/>
      <c r="DB45" s="4"/>
      <c r="DC45" s="50"/>
      <c r="DD45" s="9"/>
      <c r="DE45" s="62"/>
      <c r="DF45" s="64"/>
      <c r="DG45" s="50"/>
      <c r="DH45" s="62"/>
      <c r="DI45" s="250"/>
      <c r="DJ45" s="238"/>
      <c r="DK45" s="238"/>
      <c r="DL45" s="9"/>
      <c r="DM45" s="9"/>
      <c r="DN45" s="5"/>
      <c r="DO45" s="8"/>
      <c r="DP45" s="5"/>
      <c r="DQ45" s="8"/>
      <c r="DR45" s="5"/>
      <c r="DS45" s="8"/>
      <c r="DT45" s="5"/>
      <c r="DU45" s="8"/>
      <c r="DV45" s="6"/>
      <c r="DW45" s="13"/>
      <c r="DX45" s="6"/>
      <c r="DY45" s="53"/>
      <c r="DZ45" s="4"/>
      <c r="EA45" s="4"/>
      <c r="EB45" s="18"/>
      <c r="EC45" s="99">
        <v>1</v>
      </c>
      <c r="ED45" s="239">
        <f t="shared" si="35"/>
        <v>0</v>
      </c>
      <c r="EE45" s="239">
        <f t="shared" si="83"/>
        <v>0</v>
      </c>
      <c r="EF45" s="239">
        <f t="shared" si="37"/>
        <v>0</v>
      </c>
      <c r="EG45" s="58">
        <f t="shared" si="38"/>
        <v>0</v>
      </c>
      <c r="EH45" s="59">
        <f t="shared" si="39"/>
        <v>0</v>
      </c>
      <c r="EI45" s="59">
        <f t="shared" si="40"/>
        <v>1</v>
      </c>
      <c r="EJ45" s="15"/>
      <c r="EK45" s="15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</row>
    <row r="46" spans="1:256" s="1" customFormat="1" x14ac:dyDescent="0.25">
      <c r="A46" s="67"/>
      <c r="B46" s="204">
        <v>39</v>
      </c>
      <c r="C46" s="235"/>
      <c r="D46" s="17"/>
      <c r="E46" s="67"/>
      <c r="F46" s="14"/>
      <c r="G46" s="7"/>
      <c r="H46" s="5"/>
      <c r="I46" s="7"/>
      <c r="J46" s="5"/>
      <c r="K46" s="7"/>
      <c r="L46" s="5"/>
      <c r="M46" s="7"/>
      <c r="N46" s="5"/>
      <c r="O46" s="7"/>
      <c r="P46" s="5"/>
      <c r="Q46" s="7"/>
      <c r="R46" s="5"/>
      <c r="S46" s="7"/>
      <c r="T46" s="5"/>
      <c r="U46" s="7"/>
      <c r="V46" s="5"/>
      <c r="W46" s="7"/>
      <c r="X46" s="53"/>
      <c r="Y46" s="70"/>
      <c r="Z46" s="13"/>
      <c r="AA46" s="7"/>
      <c r="AB46" s="13"/>
      <c r="AC46" s="7"/>
      <c r="AD46" s="13"/>
      <c r="AE46" s="7"/>
      <c r="AF46" s="13"/>
      <c r="AG46" s="7"/>
      <c r="AH46" s="13"/>
      <c r="AI46" s="7"/>
      <c r="AJ46" s="13"/>
      <c r="AK46" s="7"/>
      <c r="AL46" s="48"/>
      <c r="AM46" s="19"/>
      <c r="AN46" s="7"/>
      <c r="AO46" s="5"/>
      <c r="AP46" s="7"/>
      <c r="AQ46" s="5"/>
      <c r="AR46" s="7"/>
      <c r="AS46" s="4"/>
      <c r="AT46" s="72"/>
      <c r="AU46" s="15"/>
      <c r="AV46" s="7"/>
      <c r="AW46" s="4"/>
      <c r="AX46" s="5"/>
      <c r="AY46" s="49"/>
      <c r="AZ46" s="5"/>
      <c r="BA46" s="236"/>
      <c r="BB46" s="236"/>
      <c r="BC46" s="5"/>
      <c r="BD46" s="7"/>
      <c r="BE46" s="48"/>
      <c r="BF46" s="5"/>
      <c r="BG46" s="6"/>
      <c r="BH46" s="48"/>
      <c r="BI46" s="18"/>
      <c r="BJ46" s="4"/>
      <c r="BK46" s="5"/>
      <c r="BL46" s="7"/>
      <c r="BM46" s="4"/>
      <c r="BN46" s="15"/>
      <c r="BO46" s="7"/>
      <c r="BP46" s="5"/>
      <c r="BQ46" s="49"/>
      <c r="BR46" s="49"/>
      <c r="BS46" s="5"/>
      <c r="BT46" s="76"/>
      <c r="BU46" s="20"/>
      <c r="BV46" s="7"/>
      <c r="BW46" s="15"/>
      <c r="BX46" s="8"/>
      <c r="BY46" s="237"/>
      <c r="BZ46" s="42"/>
      <c r="CA46" s="42"/>
      <c r="CB46" s="48"/>
      <c r="CC46" s="5"/>
      <c r="CD46" s="10"/>
      <c r="CE46" s="4"/>
      <c r="CF46" s="7"/>
      <c r="CG46" s="42"/>
      <c r="CH46" s="54"/>
      <c r="CI46" s="5"/>
      <c r="CJ46" s="8"/>
      <c r="CK46" s="4"/>
      <c r="CL46" s="6"/>
      <c r="CM46" s="48"/>
      <c r="CN46" s="48"/>
      <c r="CO46" s="18"/>
      <c r="CP46" s="20"/>
      <c r="CQ46" s="8"/>
      <c r="CR46" s="4"/>
      <c r="CS46" s="6"/>
      <c r="CT46" s="6"/>
      <c r="CU46" s="48"/>
      <c r="CV46" s="5"/>
      <c r="CW46" s="8"/>
      <c r="CX46" s="4"/>
      <c r="CY46" s="6"/>
      <c r="CZ46" s="48"/>
      <c r="DA46" s="48"/>
      <c r="DB46" s="4"/>
      <c r="DC46" s="50"/>
      <c r="DD46" s="9"/>
      <c r="DE46" s="62"/>
      <c r="DF46" s="64"/>
      <c r="DG46" s="50"/>
      <c r="DH46" s="62"/>
      <c r="DI46" s="250"/>
      <c r="DJ46" s="238"/>
      <c r="DK46" s="238"/>
      <c r="DL46" s="9"/>
      <c r="DM46" s="9"/>
      <c r="DN46" s="5"/>
      <c r="DO46" s="8"/>
      <c r="DP46" s="5"/>
      <c r="DQ46" s="8"/>
      <c r="DR46" s="5"/>
      <c r="DS46" s="8"/>
      <c r="DT46" s="5"/>
      <c r="DU46" s="8"/>
      <c r="DV46" s="6"/>
      <c r="DW46" s="13"/>
      <c r="DX46" s="6"/>
      <c r="DY46" s="53"/>
      <c r="DZ46" s="4"/>
      <c r="EA46" s="4"/>
      <c r="EB46" s="18"/>
      <c r="EC46" s="99">
        <v>1</v>
      </c>
      <c r="ED46" s="239">
        <f t="shared" si="35"/>
        <v>0</v>
      </c>
      <c r="EE46" s="239">
        <f t="shared" si="83"/>
        <v>0</v>
      </c>
      <c r="EF46" s="239">
        <f t="shared" si="37"/>
        <v>0</v>
      </c>
      <c r="EG46" s="58">
        <f t="shared" si="38"/>
        <v>0</v>
      </c>
      <c r="EH46" s="59">
        <f t="shared" si="39"/>
        <v>0</v>
      </c>
      <c r="EI46" s="59">
        <f t="shared" si="40"/>
        <v>1</v>
      </c>
      <c r="EJ46" s="15"/>
      <c r="EK46" s="15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s="1" customFormat="1" x14ac:dyDescent="0.25">
      <c r="A47" s="67"/>
      <c r="B47" s="204">
        <v>40</v>
      </c>
      <c r="C47" s="235"/>
      <c r="D47" s="17"/>
      <c r="E47" s="67"/>
      <c r="F47" s="14"/>
      <c r="G47" s="7"/>
      <c r="H47" s="5"/>
      <c r="I47" s="7"/>
      <c r="J47" s="5"/>
      <c r="K47" s="7"/>
      <c r="L47" s="5"/>
      <c r="M47" s="7"/>
      <c r="N47" s="5"/>
      <c r="O47" s="7"/>
      <c r="P47" s="5"/>
      <c r="Q47" s="7"/>
      <c r="R47" s="5"/>
      <c r="S47" s="7"/>
      <c r="T47" s="5"/>
      <c r="U47" s="7"/>
      <c r="V47" s="5"/>
      <c r="W47" s="7"/>
      <c r="X47" s="53"/>
      <c r="Y47" s="70"/>
      <c r="Z47" s="13"/>
      <c r="AA47" s="7"/>
      <c r="AB47" s="13"/>
      <c r="AC47" s="7"/>
      <c r="AD47" s="13"/>
      <c r="AE47" s="7"/>
      <c r="AF47" s="13"/>
      <c r="AG47" s="7"/>
      <c r="AH47" s="13"/>
      <c r="AI47" s="7"/>
      <c r="AJ47" s="13"/>
      <c r="AK47" s="7"/>
      <c r="AL47" s="48"/>
      <c r="AM47" s="19"/>
      <c r="AN47" s="7"/>
      <c r="AO47" s="5"/>
      <c r="AP47" s="7"/>
      <c r="AQ47" s="5"/>
      <c r="AR47" s="7"/>
      <c r="AS47" s="4"/>
      <c r="AT47" s="72"/>
      <c r="AU47" s="15"/>
      <c r="AV47" s="7"/>
      <c r="AW47" s="4"/>
      <c r="AX47" s="5"/>
      <c r="AY47" s="49"/>
      <c r="AZ47" s="5"/>
      <c r="BA47" s="236"/>
      <c r="BB47" s="236"/>
      <c r="BC47" s="5"/>
      <c r="BD47" s="7"/>
      <c r="BE47" s="48"/>
      <c r="BF47" s="5"/>
      <c r="BG47" s="6"/>
      <c r="BH47" s="48"/>
      <c r="BI47" s="18"/>
      <c r="BJ47" s="4"/>
      <c r="BK47" s="5"/>
      <c r="BL47" s="7"/>
      <c r="BM47" s="4"/>
      <c r="BN47" s="15"/>
      <c r="BO47" s="7"/>
      <c r="BP47" s="5"/>
      <c r="BQ47" s="49"/>
      <c r="BR47" s="49"/>
      <c r="BS47" s="5"/>
      <c r="BT47" s="76"/>
      <c r="BU47" s="20"/>
      <c r="BV47" s="7"/>
      <c r="BW47" s="15"/>
      <c r="BX47" s="8"/>
      <c r="BY47" s="237"/>
      <c r="BZ47" s="42"/>
      <c r="CA47" s="42"/>
      <c r="CB47" s="48"/>
      <c r="CC47" s="5"/>
      <c r="CD47" s="10"/>
      <c r="CE47" s="4"/>
      <c r="CF47" s="7"/>
      <c r="CG47" s="42"/>
      <c r="CH47" s="54"/>
      <c r="CI47" s="5"/>
      <c r="CJ47" s="8"/>
      <c r="CK47" s="4"/>
      <c r="CL47" s="6"/>
      <c r="CM47" s="48"/>
      <c r="CN47" s="48"/>
      <c r="CO47" s="18"/>
      <c r="CP47" s="20"/>
      <c r="CQ47" s="8"/>
      <c r="CR47" s="4"/>
      <c r="CS47" s="6"/>
      <c r="CT47" s="6"/>
      <c r="CU47" s="48"/>
      <c r="CV47" s="5"/>
      <c r="CW47" s="8"/>
      <c r="CX47" s="4"/>
      <c r="CY47" s="6"/>
      <c r="CZ47" s="48"/>
      <c r="DA47" s="48"/>
      <c r="DB47" s="4"/>
      <c r="DC47" s="50"/>
      <c r="DD47" s="9"/>
      <c r="DE47" s="62"/>
      <c r="DF47" s="64"/>
      <c r="DG47" s="50"/>
      <c r="DH47" s="62"/>
      <c r="DI47" s="250"/>
      <c r="DJ47" s="238"/>
      <c r="DK47" s="238"/>
      <c r="DL47" s="9"/>
      <c r="DM47" s="9"/>
      <c r="DN47" s="5"/>
      <c r="DO47" s="8"/>
      <c r="DP47" s="5"/>
      <c r="DQ47" s="8"/>
      <c r="DR47" s="5"/>
      <c r="DS47" s="8"/>
      <c r="DT47" s="5"/>
      <c r="DU47" s="8"/>
      <c r="DV47" s="6"/>
      <c r="DW47" s="13"/>
      <c r="DX47" s="6"/>
      <c r="DY47" s="53"/>
      <c r="DZ47" s="4"/>
      <c r="EA47" s="4"/>
      <c r="EB47" s="18"/>
      <c r="EC47" s="99">
        <v>1</v>
      </c>
      <c r="ED47" s="239">
        <f t="shared" si="35"/>
        <v>0</v>
      </c>
      <c r="EE47" s="239">
        <f t="shared" si="83"/>
        <v>0</v>
      </c>
      <c r="EF47" s="239">
        <f t="shared" si="37"/>
        <v>0</v>
      </c>
      <c r="EG47" s="58">
        <f t="shared" si="38"/>
        <v>0</v>
      </c>
      <c r="EH47" s="59">
        <f t="shared" si="39"/>
        <v>0</v>
      </c>
      <c r="EI47" s="59">
        <f t="shared" si="40"/>
        <v>1</v>
      </c>
      <c r="EJ47" s="15"/>
      <c r="EK47" s="15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</row>
    <row r="48" spans="1:256" s="1" customFormat="1" x14ac:dyDescent="0.25">
      <c r="A48" s="67"/>
      <c r="B48" s="204">
        <v>41</v>
      </c>
      <c r="C48" s="235"/>
      <c r="D48" s="17"/>
      <c r="E48" s="67"/>
      <c r="F48" s="14"/>
      <c r="G48" s="7"/>
      <c r="H48" s="5"/>
      <c r="I48" s="7"/>
      <c r="J48" s="5"/>
      <c r="K48" s="7"/>
      <c r="L48" s="5"/>
      <c r="M48" s="7"/>
      <c r="N48" s="5"/>
      <c r="O48" s="7"/>
      <c r="P48" s="5"/>
      <c r="Q48" s="7"/>
      <c r="R48" s="5"/>
      <c r="S48" s="7"/>
      <c r="T48" s="5"/>
      <c r="U48" s="7"/>
      <c r="V48" s="5"/>
      <c r="W48" s="7"/>
      <c r="X48" s="53"/>
      <c r="Y48" s="70"/>
      <c r="Z48" s="13"/>
      <c r="AA48" s="7"/>
      <c r="AB48" s="13"/>
      <c r="AC48" s="7"/>
      <c r="AD48" s="13"/>
      <c r="AE48" s="7"/>
      <c r="AF48" s="13"/>
      <c r="AG48" s="7"/>
      <c r="AH48" s="13"/>
      <c r="AI48" s="7"/>
      <c r="AJ48" s="13"/>
      <c r="AK48" s="7"/>
      <c r="AL48" s="48"/>
      <c r="AM48" s="19"/>
      <c r="AN48" s="7"/>
      <c r="AO48" s="5"/>
      <c r="AP48" s="7"/>
      <c r="AQ48" s="5"/>
      <c r="AR48" s="7"/>
      <c r="AS48" s="4"/>
      <c r="AT48" s="72"/>
      <c r="AU48" s="15"/>
      <c r="AV48" s="7"/>
      <c r="AW48" s="4"/>
      <c r="AX48" s="5"/>
      <c r="AY48" s="49"/>
      <c r="AZ48" s="5"/>
      <c r="BA48" s="236"/>
      <c r="BB48" s="236"/>
      <c r="BC48" s="5"/>
      <c r="BD48" s="7"/>
      <c r="BE48" s="48"/>
      <c r="BF48" s="5"/>
      <c r="BG48" s="6"/>
      <c r="BH48" s="48"/>
      <c r="BI48" s="18"/>
      <c r="BJ48" s="4"/>
      <c r="BK48" s="5"/>
      <c r="BL48" s="7"/>
      <c r="BM48" s="4"/>
      <c r="BN48" s="15"/>
      <c r="BO48" s="7"/>
      <c r="BP48" s="5"/>
      <c r="BQ48" s="49"/>
      <c r="BR48" s="49"/>
      <c r="BS48" s="5"/>
      <c r="BT48" s="76"/>
      <c r="BU48" s="20"/>
      <c r="BV48" s="7"/>
      <c r="BW48" s="15"/>
      <c r="BX48" s="8"/>
      <c r="BY48" s="237"/>
      <c r="BZ48" s="42"/>
      <c r="CA48" s="42"/>
      <c r="CB48" s="48"/>
      <c r="CC48" s="5"/>
      <c r="CD48" s="10"/>
      <c r="CE48" s="4"/>
      <c r="CF48" s="7"/>
      <c r="CG48" s="42"/>
      <c r="CH48" s="54"/>
      <c r="CI48" s="5"/>
      <c r="CJ48" s="8"/>
      <c r="CK48" s="4"/>
      <c r="CL48" s="6"/>
      <c r="CM48" s="48"/>
      <c r="CN48" s="48"/>
      <c r="CO48" s="18"/>
      <c r="CP48" s="20"/>
      <c r="CQ48" s="8"/>
      <c r="CR48" s="4"/>
      <c r="CS48" s="6"/>
      <c r="CT48" s="6"/>
      <c r="CU48" s="48"/>
      <c r="CV48" s="5"/>
      <c r="CW48" s="8"/>
      <c r="CX48" s="4"/>
      <c r="CY48" s="6"/>
      <c r="CZ48" s="48"/>
      <c r="DA48" s="48"/>
      <c r="DB48" s="4"/>
      <c r="DC48" s="50"/>
      <c r="DD48" s="9"/>
      <c r="DE48" s="62"/>
      <c r="DF48" s="64"/>
      <c r="DG48" s="50"/>
      <c r="DH48" s="62"/>
      <c r="DI48" s="250"/>
      <c r="DJ48" s="238"/>
      <c r="DK48" s="238"/>
      <c r="DL48" s="9"/>
      <c r="DM48" s="9"/>
      <c r="DN48" s="5"/>
      <c r="DO48" s="8"/>
      <c r="DP48" s="5"/>
      <c r="DQ48" s="8"/>
      <c r="DR48" s="5"/>
      <c r="DS48" s="8"/>
      <c r="DT48" s="5"/>
      <c r="DU48" s="8"/>
      <c r="DV48" s="6"/>
      <c r="DW48" s="13"/>
      <c r="DX48" s="6"/>
      <c r="DY48" s="53"/>
      <c r="DZ48" s="4"/>
      <c r="EA48" s="4"/>
      <c r="EB48" s="18"/>
      <c r="EC48" s="99">
        <v>1</v>
      </c>
      <c r="ED48" s="239">
        <f t="shared" si="35"/>
        <v>0</v>
      </c>
      <c r="EE48" s="239">
        <f t="shared" si="83"/>
        <v>0</v>
      </c>
      <c r="EF48" s="239">
        <f t="shared" si="37"/>
        <v>0</v>
      </c>
      <c r="EG48" s="58">
        <f t="shared" si="38"/>
        <v>0</v>
      </c>
      <c r="EH48" s="59">
        <f t="shared" si="39"/>
        <v>0</v>
      </c>
      <c r="EI48" s="59">
        <f t="shared" si="40"/>
        <v>1</v>
      </c>
      <c r="EJ48" s="15"/>
      <c r="EK48" s="15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1" customFormat="1" x14ac:dyDescent="0.25">
      <c r="A49" s="67"/>
      <c r="B49" s="204">
        <v>42</v>
      </c>
      <c r="C49" s="235"/>
      <c r="D49" s="17"/>
      <c r="E49" s="67"/>
      <c r="F49" s="14"/>
      <c r="G49" s="7"/>
      <c r="H49" s="5"/>
      <c r="I49" s="7"/>
      <c r="J49" s="5"/>
      <c r="K49" s="7"/>
      <c r="L49" s="5"/>
      <c r="M49" s="7"/>
      <c r="N49" s="5"/>
      <c r="O49" s="7"/>
      <c r="P49" s="5"/>
      <c r="Q49" s="7"/>
      <c r="R49" s="5"/>
      <c r="S49" s="7"/>
      <c r="T49" s="5"/>
      <c r="U49" s="7"/>
      <c r="V49" s="5"/>
      <c r="W49" s="7"/>
      <c r="X49" s="53"/>
      <c r="Y49" s="70"/>
      <c r="Z49" s="13"/>
      <c r="AA49" s="7"/>
      <c r="AB49" s="13"/>
      <c r="AC49" s="7"/>
      <c r="AD49" s="13"/>
      <c r="AE49" s="7"/>
      <c r="AF49" s="13"/>
      <c r="AG49" s="7"/>
      <c r="AH49" s="13"/>
      <c r="AI49" s="7"/>
      <c r="AJ49" s="13"/>
      <c r="AK49" s="7"/>
      <c r="AL49" s="48"/>
      <c r="AM49" s="19"/>
      <c r="AN49" s="7"/>
      <c r="AO49" s="5"/>
      <c r="AP49" s="7"/>
      <c r="AQ49" s="5"/>
      <c r="AR49" s="7"/>
      <c r="AS49" s="4"/>
      <c r="AT49" s="72"/>
      <c r="AU49" s="15"/>
      <c r="AV49" s="7"/>
      <c r="AW49" s="4"/>
      <c r="AX49" s="5"/>
      <c r="AY49" s="49"/>
      <c r="AZ49" s="5"/>
      <c r="BA49" s="236"/>
      <c r="BB49" s="236"/>
      <c r="BC49" s="5"/>
      <c r="BD49" s="7"/>
      <c r="BE49" s="48"/>
      <c r="BF49" s="5"/>
      <c r="BG49" s="6"/>
      <c r="BH49" s="48"/>
      <c r="BI49" s="18"/>
      <c r="BJ49" s="4"/>
      <c r="BK49" s="5"/>
      <c r="BL49" s="7"/>
      <c r="BM49" s="4"/>
      <c r="BN49" s="15"/>
      <c r="BO49" s="7"/>
      <c r="BP49" s="5"/>
      <c r="BQ49" s="49"/>
      <c r="BR49" s="49"/>
      <c r="BS49" s="5"/>
      <c r="BT49" s="76"/>
      <c r="BU49" s="20"/>
      <c r="BV49" s="7"/>
      <c r="BW49" s="15"/>
      <c r="BX49" s="8"/>
      <c r="BY49" s="237"/>
      <c r="BZ49" s="42"/>
      <c r="CA49" s="42"/>
      <c r="CB49" s="48"/>
      <c r="CC49" s="5"/>
      <c r="CD49" s="10"/>
      <c r="CE49" s="4"/>
      <c r="CF49" s="7"/>
      <c r="CG49" s="42"/>
      <c r="CH49" s="54"/>
      <c r="CI49" s="5"/>
      <c r="CJ49" s="8"/>
      <c r="CK49" s="4"/>
      <c r="CL49" s="6"/>
      <c r="CM49" s="48"/>
      <c r="CN49" s="48"/>
      <c r="CO49" s="18"/>
      <c r="CP49" s="20"/>
      <c r="CQ49" s="8"/>
      <c r="CR49" s="4"/>
      <c r="CS49" s="6"/>
      <c r="CT49" s="6"/>
      <c r="CU49" s="48"/>
      <c r="CV49" s="5"/>
      <c r="CW49" s="8"/>
      <c r="CX49" s="4"/>
      <c r="CY49" s="6"/>
      <c r="CZ49" s="48"/>
      <c r="DA49" s="48"/>
      <c r="DB49" s="4"/>
      <c r="DC49" s="50"/>
      <c r="DD49" s="9"/>
      <c r="DE49" s="62"/>
      <c r="DF49" s="64"/>
      <c r="DG49" s="50"/>
      <c r="DH49" s="62"/>
      <c r="DI49" s="250"/>
      <c r="DJ49" s="238"/>
      <c r="DK49" s="238"/>
      <c r="DL49" s="9"/>
      <c r="DM49" s="9"/>
      <c r="DN49" s="5"/>
      <c r="DO49" s="8"/>
      <c r="DP49" s="5"/>
      <c r="DQ49" s="8"/>
      <c r="DR49" s="5"/>
      <c r="DS49" s="8"/>
      <c r="DT49" s="5"/>
      <c r="DU49" s="8"/>
      <c r="DV49" s="6"/>
      <c r="DW49" s="13"/>
      <c r="DX49" s="6"/>
      <c r="DY49" s="53"/>
      <c r="DZ49" s="4"/>
      <c r="EA49" s="4"/>
      <c r="EB49" s="18"/>
      <c r="EC49" s="99">
        <v>1</v>
      </c>
      <c r="ED49" s="239">
        <f t="shared" si="35"/>
        <v>0</v>
      </c>
      <c r="EE49" s="239">
        <f t="shared" si="83"/>
        <v>0</v>
      </c>
      <c r="EF49" s="239">
        <f t="shared" si="37"/>
        <v>0</v>
      </c>
      <c r="EG49" s="58">
        <f t="shared" si="38"/>
        <v>0</v>
      </c>
      <c r="EH49" s="59">
        <f t="shared" si="39"/>
        <v>0</v>
      </c>
      <c r="EI49" s="59">
        <f t="shared" si="40"/>
        <v>1</v>
      </c>
      <c r="EJ49" s="15"/>
      <c r="EK49" s="15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1" customFormat="1" x14ac:dyDescent="0.25">
      <c r="A50" s="67"/>
      <c r="B50" s="204">
        <v>43</v>
      </c>
      <c r="C50" s="235"/>
      <c r="D50" s="17"/>
      <c r="E50" s="67"/>
      <c r="F50" s="14"/>
      <c r="G50" s="7"/>
      <c r="H50" s="5"/>
      <c r="I50" s="7"/>
      <c r="J50" s="5"/>
      <c r="K50" s="7"/>
      <c r="L50" s="5"/>
      <c r="M50" s="7"/>
      <c r="N50" s="5"/>
      <c r="O50" s="7"/>
      <c r="P50" s="5"/>
      <c r="Q50" s="7"/>
      <c r="R50" s="5"/>
      <c r="S50" s="7"/>
      <c r="T50" s="5"/>
      <c r="U50" s="7"/>
      <c r="V50" s="5"/>
      <c r="W50" s="7"/>
      <c r="X50" s="53"/>
      <c r="Y50" s="70"/>
      <c r="Z50" s="13"/>
      <c r="AA50" s="7"/>
      <c r="AB50" s="13"/>
      <c r="AC50" s="7"/>
      <c r="AD50" s="13"/>
      <c r="AE50" s="7"/>
      <c r="AF50" s="13"/>
      <c r="AG50" s="7"/>
      <c r="AH50" s="13"/>
      <c r="AI50" s="7"/>
      <c r="AJ50" s="13"/>
      <c r="AK50" s="7"/>
      <c r="AL50" s="48"/>
      <c r="AM50" s="19"/>
      <c r="AN50" s="7"/>
      <c r="AO50" s="5"/>
      <c r="AP50" s="7"/>
      <c r="AQ50" s="5"/>
      <c r="AR50" s="7"/>
      <c r="AS50" s="4"/>
      <c r="AT50" s="72"/>
      <c r="AU50" s="15"/>
      <c r="AV50" s="7"/>
      <c r="AW50" s="4"/>
      <c r="AX50" s="5"/>
      <c r="AY50" s="49"/>
      <c r="AZ50" s="5"/>
      <c r="BA50" s="236"/>
      <c r="BB50" s="236"/>
      <c r="BC50" s="5"/>
      <c r="BD50" s="7"/>
      <c r="BE50" s="48"/>
      <c r="BF50" s="5"/>
      <c r="BG50" s="6"/>
      <c r="BH50" s="48"/>
      <c r="BI50" s="18"/>
      <c r="BJ50" s="4"/>
      <c r="BK50" s="5"/>
      <c r="BL50" s="7"/>
      <c r="BM50" s="4"/>
      <c r="BN50" s="15"/>
      <c r="BO50" s="7"/>
      <c r="BP50" s="5"/>
      <c r="BQ50" s="49"/>
      <c r="BR50" s="49"/>
      <c r="BS50" s="5"/>
      <c r="BT50" s="76"/>
      <c r="BU50" s="20"/>
      <c r="BV50" s="7"/>
      <c r="BW50" s="15"/>
      <c r="BX50" s="8"/>
      <c r="BY50" s="237"/>
      <c r="BZ50" s="42"/>
      <c r="CA50" s="42"/>
      <c r="CB50" s="48"/>
      <c r="CC50" s="5"/>
      <c r="CD50" s="10"/>
      <c r="CE50" s="4"/>
      <c r="CF50" s="7"/>
      <c r="CG50" s="42"/>
      <c r="CH50" s="54"/>
      <c r="CI50" s="5"/>
      <c r="CJ50" s="8"/>
      <c r="CK50" s="4"/>
      <c r="CL50" s="6"/>
      <c r="CM50" s="48"/>
      <c r="CN50" s="48"/>
      <c r="CO50" s="18"/>
      <c r="CP50" s="20"/>
      <c r="CQ50" s="8"/>
      <c r="CR50" s="4"/>
      <c r="CS50" s="6"/>
      <c r="CT50" s="6"/>
      <c r="CU50" s="48"/>
      <c r="CV50" s="5"/>
      <c r="CW50" s="8"/>
      <c r="CX50" s="4"/>
      <c r="CY50" s="6"/>
      <c r="CZ50" s="48"/>
      <c r="DA50" s="48"/>
      <c r="DB50" s="4"/>
      <c r="DC50" s="50"/>
      <c r="DD50" s="9"/>
      <c r="DE50" s="62"/>
      <c r="DF50" s="64"/>
      <c r="DG50" s="50"/>
      <c r="DH50" s="62"/>
      <c r="DI50" s="250"/>
      <c r="DJ50" s="238"/>
      <c r="DK50" s="238"/>
      <c r="DL50" s="9"/>
      <c r="DM50" s="9"/>
      <c r="DN50" s="5"/>
      <c r="DO50" s="8"/>
      <c r="DP50" s="5"/>
      <c r="DQ50" s="8"/>
      <c r="DR50" s="5"/>
      <c r="DS50" s="8"/>
      <c r="DT50" s="5"/>
      <c r="DU50" s="8"/>
      <c r="DV50" s="6"/>
      <c r="DW50" s="13"/>
      <c r="DX50" s="6"/>
      <c r="DY50" s="53"/>
      <c r="DZ50" s="4"/>
      <c r="EA50" s="4"/>
      <c r="EB50" s="18"/>
      <c r="EC50" s="99">
        <v>1</v>
      </c>
      <c r="ED50" s="239">
        <f t="shared" si="35"/>
        <v>0</v>
      </c>
      <c r="EE50" s="239">
        <f t="shared" si="83"/>
        <v>0</v>
      </c>
      <c r="EF50" s="239">
        <f t="shared" si="37"/>
        <v>0</v>
      </c>
      <c r="EG50" s="58">
        <f t="shared" si="38"/>
        <v>0</v>
      </c>
      <c r="EH50" s="59">
        <f t="shared" si="39"/>
        <v>0</v>
      </c>
      <c r="EI50" s="59">
        <f t="shared" si="40"/>
        <v>1</v>
      </c>
      <c r="EJ50" s="15"/>
      <c r="EK50" s="15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1" customFormat="1" x14ac:dyDescent="0.25">
      <c r="A51" s="67"/>
      <c r="B51" s="204">
        <v>44</v>
      </c>
      <c r="C51" s="235"/>
      <c r="D51" s="17"/>
      <c r="E51" s="67"/>
      <c r="F51" s="14"/>
      <c r="G51" s="7"/>
      <c r="H51" s="5"/>
      <c r="I51" s="7"/>
      <c r="J51" s="5"/>
      <c r="K51" s="7"/>
      <c r="L51" s="5"/>
      <c r="M51" s="7"/>
      <c r="N51" s="5"/>
      <c r="O51" s="7"/>
      <c r="P51" s="5"/>
      <c r="Q51" s="7"/>
      <c r="R51" s="5"/>
      <c r="S51" s="7"/>
      <c r="T51" s="5"/>
      <c r="U51" s="7"/>
      <c r="V51" s="5"/>
      <c r="W51" s="7"/>
      <c r="X51" s="53"/>
      <c r="Y51" s="70"/>
      <c r="Z51" s="13"/>
      <c r="AA51" s="7"/>
      <c r="AB51" s="13"/>
      <c r="AC51" s="7"/>
      <c r="AD51" s="13"/>
      <c r="AE51" s="7"/>
      <c r="AF51" s="13"/>
      <c r="AG51" s="7"/>
      <c r="AH51" s="13"/>
      <c r="AI51" s="7"/>
      <c r="AJ51" s="13"/>
      <c r="AK51" s="7"/>
      <c r="AL51" s="48"/>
      <c r="AM51" s="19"/>
      <c r="AN51" s="7"/>
      <c r="AO51" s="5"/>
      <c r="AP51" s="7"/>
      <c r="AQ51" s="5"/>
      <c r="AR51" s="7"/>
      <c r="AS51" s="4"/>
      <c r="AT51" s="72"/>
      <c r="AU51" s="15"/>
      <c r="AV51" s="7"/>
      <c r="AW51" s="4"/>
      <c r="AX51" s="5"/>
      <c r="AY51" s="49"/>
      <c r="AZ51" s="5"/>
      <c r="BA51" s="236"/>
      <c r="BB51" s="236"/>
      <c r="BC51" s="5"/>
      <c r="BD51" s="7"/>
      <c r="BE51" s="48"/>
      <c r="BF51" s="5"/>
      <c r="BG51" s="6"/>
      <c r="BH51" s="48"/>
      <c r="BI51" s="18"/>
      <c r="BJ51" s="4"/>
      <c r="BK51" s="5"/>
      <c r="BL51" s="7"/>
      <c r="BM51" s="4"/>
      <c r="BN51" s="15"/>
      <c r="BO51" s="7"/>
      <c r="BP51" s="5"/>
      <c r="BQ51" s="49"/>
      <c r="BR51" s="49"/>
      <c r="BS51" s="5"/>
      <c r="BT51" s="76"/>
      <c r="BU51" s="20"/>
      <c r="BV51" s="7"/>
      <c r="BW51" s="15"/>
      <c r="BX51" s="8"/>
      <c r="BY51" s="237"/>
      <c r="BZ51" s="42"/>
      <c r="CA51" s="42"/>
      <c r="CB51" s="48"/>
      <c r="CC51" s="5"/>
      <c r="CD51" s="10"/>
      <c r="CE51" s="4"/>
      <c r="CF51" s="7"/>
      <c r="CG51" s="42"/>
      <c r="CH51" s="54"/>
      <c r="CI51" s="5"/>
      <c r="CJ51" s="8"/>
      <c r="CK51" s="4"/>
      <c r="CL51" s="6"/>
      <c r="CM51" s="48"/>
      <c r="CN51" s="48"/>
      <c r="CO51" s="18"/>
      <c r="CP51" s="20"/>
      <c r="CQ51" s="8"/>
      <c r="CR51" s="4"/>
      <c r="CS51" s="6"/>
      <c r="CT51" s="6"/>
      <c r="CU51" s="48"/>
      <c r="CV51" s="5"/>
      <c r="CW51" s="8"/>
      <c r="CX51" s="4"/>
      <c r="CY51" s="6"/>
      <c r="CZ51" s="48"/>
      <c r="DA51" s="48"/>
      <c r="DB51" s="4"/>
      <c r="DC51" s="50"/>
      <c r="DD51" s="9"/>
      <c r="DE51" s="62"/>
      <c r="DF51" s="64"/>
      <c r="DG51" s="50"/>
      <c r="DH51" s="62"/>
      <c r="DI51" s="250"/>
      <c r="DJ51" s="238"/>
      <c r="DK51" s="238"/>
      <c r="DL51" s="9"/>
      <c r="DM51" s="9"/>
      <c r="DN51" s="5"/>
      <c r="DO51" s="8"/>
      <c r="DP51" s="5"/>
      <c r="DQ51" s="8"/>
      <c r="DR51" s="5"/>
      <c r="DS51" s="8"/>
      <c r="DT51" s="5"/>
      <c r="DU51" s="8"/>
      <c r="DV51" s="6"/>
      <c r="DW51" s="13"/>
      <c r="DX51" s="6"/>
      <c r="DY51" s="53"/>
      <c r="DZ51" s="4"/>
      <c r="EA51" s="4"/>
      <c r="EB51" s="18"/>
      <c r="EC51" s="99">
        <v>1</v>
      </c>
      <c r="ED51" s="239">
        <f t="shared" si="35"/>
        <v>0</v>
      </c>
      <c r="EE51" s="239">
        <f t="shared" si="83"/>
        <v>0</v>
      </c>
      <c r="EF51" s="239">
        <f t="shared" si="37"/>
        <v>0</v>
      </c>
      <c r="EG51" s="58">
        <f t="shared" si="38"/>
        <v>0</v>
      </c>
      <c r="EH51" s="59">
        <f t="shared" si="39"/>
        <v>0</v>
      </c>
      <c r="EI51" s="59">
        <f t="shared" si="40"/>
        <v>1</v>
      </c>
      <c r="EJ51" s="15"/>
      <c r="EK51" s="15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1" customFormat="1" x14ac:dyDescent="0.25">
      <c r="A52" s="67"/>
      <c r="B52" s="204">
        <v>45</v>
      </c>
      <c r="C52" s="235"/>
      <c r="D52" s="17"/>
      <c r="E52" s="67"/>
      <c r="F52" s="14"/>
      <c r="G52" s="7"/>
      <c r="H52" s="5"/>
      <c r="I52" s="7"/>
      <c r="J52" s="5"/>
      <c r="K52" s="7"/>
      <c r="L52" s="5"/>
      <c r="M52" s="7"/>
      <c r="N52" s="5"/>
      <c r="O52" s="7"/>
      <c r="P52" s="5"/>
      <c r="Q52" s="7"/>
      <c r="R52" s="5"/>
      <c r="S52" s="7"/>
      <c r="T52" s="5"/>
      <c r="U52" s="7"/>
      <c r="V52" s="5"/>
      <c r="W52" s="7"/>
      <c r="X52" s="53"/>
      <c r="Y52" s="70"/>
      <c r="Z52" s="13"/>
      <c r="AA52" s="7"/>
      <c r="AB52" s="13"/>
      <c r="AC52" s="7"/>
      <c r="AD52" s="13"/>
      <c r="AE52" s="7"/>
      <c r="AF52" s="13"/>
      <c r="AG52" s="7"/>
      <c r="AH52" s="13"/>
      <c r="AI52" s="7"/>
      <c r="AJ52" s="13"/>
      <c r="AK52" s="7"/>
      <c r="AL52" s="48"/>
      <c r="AM52" s="19"/>
      <c r="AN52" s="7"/>
      <c r="AO52" s="5"/>
      <c r="AP52" s="7"/>
      <c r="AQ52" s="5"/>
      <c r="AR52" s="7"/>
      <c r="AS52" s="4"/>
      <c r="AT52" s="72"/>
      <c r="AU52" s="15"/>
      <c r="AV52" s="7"/>
      <c r="AW52" s="4"/>
      <c r="AX52" s="5"/>
      <c r="AY52" s="49"/>
      <c r="AZ52" s="5"/>
      <c r="BA52" s="236"/>
      <c r="BB52" s="236"/>
      <c r="BC52" s="5"/>
      <c r="BD52" s="7"/>
      <c r="BE52" s="48"/>
      <c r="BF52" s="5"/>
      <c r="BG52" s="6"/>
      <c r="BH52" s="48"/>
      <c r="BI52" s="18"/>
      <c r="BJ52" s="4"/>
      <c r="BK52" s="5"/>
      <c r="BL52" s="7"/>
      <c r="BM52" s="4"/>
      <c r="BN52" s="15"/>
      <c r="BO52" s="7"/>
      <c r="BP52" s="5"/>
      <c r="BQ52" s="49"/>
      <c r="BR52" s="49"/>
      <c r="BS52" s="5"/>
      <c r="BT52" s="76"/>
      <c r="BU52" s="20"/>
      <c r="BV52" s="7"/>
      <c r="BW52" s="15"/>
      <c r="BX52" s="8"/>
      <c r="BY52" s="237"/>
      <c r="BZ52" s="42"/>
      <c r="CA52" s="42"/>
      <c r="CB52" s="48"/>
      <c r="CC52" s="5"/>
      <c r="CD52" s="10"/>
      <c r="CE52" s="4"/>
      <c r="CF52" s="7"/>
      <c r="CG52" s="42"/>
      <c r="CH52" s="54"/>
      <c r="CI52" s="5"/>
      <c r="CJ52" s="8"/>
      <c r="CK52" s="4"/>
      <c r="CL52" s="6"/>
      <c r="CM52" s="48"/>
      <c r="CN52" s="48"/>
      <c r="CO52" s="18"/>
      <c r="CP52" s="20"/>
      <c r="CQ52" s="8"/>
      <c r="CR52" s="4"/>
      <c r="CS52" s="6"/>
      <c r="CT52" s="6"/>
      <c r="CU52" s="48"/>
      <c r="CV52" s="5"/>
      <c r="CW52" s="8"/>
      <c r="CX52" s="4"/>
      <c r="CY52" s="6"/>
      <c r="CZ52" s="48"/>
      <c r="DA52" s="48"/>
      <c r="DB52" s="4"/>
      <c r="DC52" s="50"/>
      <c r="DD52" s="9"/>
      <c r="DE52" s="62"/>
      <c r="DF52" s="64"/>
      <c r="DG52" s="50"/>
      <c r="DH52" s="62"/>
      <c r="DI52" s="250"/>
      <c r="DJ52" s="238"/>
      <c r="DK52" s="238"/>
      <c r="DL52" s="9"/>
      <c r="DM52" s="9"/>
      <c r="DN52" s="5"/>
      <c r="DO52" s="8"/>
      <c r="DP52" s="5"/>
      <c r="DQ52" s="8"/>
      <c r="DR52" s="5"/>
      <c r="DS52" s="8"/>
      <c r="DT52" s="5"/>
      <c r="DU52" s="8"/>
      <c r="DV52" s="6"/>
      <c r="DW52" s="13"/>
      <c r="DX52" s="6"/>
      <c r="DY52" s="53"/>
      <c r="DZ52" s="4"/>
      <c r="EA52" s="4"/>
      <c r="EB52" s="18"/>
      <c r="EC52" s="99">
        <v>1</v>
      </c>
      <c r="ED52" s="239">
        <f t="shared" si="35"/>
        <v>0</v>
      </c>
      <c r="EE52" s="239">
        <f t="shared" si="83"/>
        <v>0</v>
      </c>
      <c r="EF52" s="239">
        <f t="shared" si="37"/>
        <v>0</v>
      </c>
      <c r="EG52" s="58">
        <f t="shared" si="38"/>
        <v>0</v>
      </c>
      <c r="EH52" s="59">
        <f t="shared" si="39"/>
        <v>0</v>
      </c>
      <c r="EI52" s="59">
        <f t="shared" si="40"/>
        <v>1</v>
      </c>
      <c r="EJ52" s="15"/>
      <c r="EK52" s="15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1" customFormat="1" x14ac:dyDescent="0.25">
      <c r="A53" s="67"/>
      <c r="B53" s="204">
        <v>46</v>
      </c>
      <c r="C53" s="235"/>
      <c r="D53" s="17"/>
      <c r="E53" s="67"/>
      <c r="F53" s="14"/>
      <c r="G53" s="7"/>
      <c r="H53" s="5"/>
      <c r="I53" s="7"/>
      <c r="J53" s="5"/>
      <c r="K53" s="7"/>
      <c r="L53" s="5"/>
      <c r="M53" s="7"/>
      <c r="N53" s="5"/>
      <c r="O53" s="7"/>
      <c r="P53" s="5"/>
      <c r="Q53" s="7"/>
      <c r="R53" s="5"/>
      <c r="S53" s="7"/>
      <c r="T53" s="5"/>
      <c r="U53" s="7"/>
      <c r="V53" s="5"/>
      <c r="W53" s="7"/>
      <c r="X53" s="53"/>
      <c r="Y53" s="70"/>
      <c r="Z53" s="13"/>
      <c r="AA53" s="7"/>
      <c r="AB53" s="13"/>
      <c r="AC53" s="7"/>
      <c r="AD53" s="13"/>
      <c r="AE53" s="7"/>
      <c r="AF53" s="13"/>
      <c r="AG53" s="7"/>
      <c r="AH53" s="13"/>
      <c r="AI53" s="7"/>
      <c r="AJ53" s="13"/>
      <c r="AK53" s="7"/>
      <c r="AL53" s="48"/>
      <c r="AM53" s="19"/>
      <c r="AN53" s="7"/>
      <c r="AO53" s="5"/>
      <c r="AP53" s="7"/>
      <c r="AQ53" s="5"/>
      <c r="AR53" s="7"/>
      <c r="AS53" s="4"/>
      <c r="AT53" s="72"/>
      <c r="AU53" s="15"/>
      <c r="AV53" s="7"/>
      <c r="AW53" s="4"/>
      <c r="AX53" s="5"/>
      <c r="AY53" s="49"/>
      <c r="AZ53" s="5"/>
      <c r="BA53" s="236"/>
      <c r="BB53" s="236"/>
      <c r="BC53" s="5"/>
      <c r="BD53" s="7"/>
      <c r="BE53" s="48"/>
      <c r="BF53" s="5"/>
      <c r="BG53" s="6"/>
      <c r="BH53" s="48"/>
      <c r="BI53" s="18"/>
      <c r="BJ53" s="4"/>
      <c r="BK53" s="5"/>
      <c r="BL53" s="7"/>
      <c r="BM53" s="4"/>
      <c r="BN53" s="15"/>
      <c r="BO53" s="7"/>
      <c r="BP53" s="5"/>
      <c r="BQ53" s="49"/>
      <c r="BR53" s="49"/>
      <c r="BS53" s="5"/>
      <c r="BT53" s="76"/>
      <c r="BU53" s="20"/>
      <c r="BV53" s="7"/>
      <c r="BW53" s="15"/>
      <c r="BX53" s="8"/>
      <c r="BY53" s="237"/>
      <c r="BZ53" s="42"/>
      <c r="CA53" s="42"/>
      <c r="CB53" s="48"/>
      <c r="CC53" s="5"/>
      <c r="CD53" s="10"/>
      <c r="CE53" s="4"/>
      <c r="CF53" s="7"/>
      <c r="CG53" s="42"/>
      <c r="CH53" s="54"/>
      <c r="CI53" s="5"/>
      <c r="CJ53" s="8"/>
      <c r="CK53" s="4"/>
      <c r="CL53" s="6"/>
      <c r="CM53" s="48"/>
      <c r="CN53" s="48"/>
      <c r="CO53" s="18"/>
      <c r="CP53" s="20"/>
      <c r="CQ53" s="8"/>
      <c r="CR53" s="4"/>
      <c r="CS53" s="6"/>
      <c r="CT53" s="6"/>
      <c r="CU53" s="48"/>
      <c r="CV53" s="5"/>
      <c r="CW53" s="8"/>
      <c r="CX53" s="4"/>
      <c r="CY53" s="6"/>
      <c r="CZ53" s="48"/>
      <c r="DA53" s="48"/>
      <c r="DB53" s="4"/>
      <c r="DC53" s="50"/>
      <c r="DD53" s="9"/>
      <c r="DE53" s="62"/>
      <c r="DF53" s="64"/>
      <c r="DG53" s="50"/>
      <c r="DH53" s="62"/>
      <c r="DI53" s="250"/>
      <c r="DJ53" s="238"/>
      <c r="DK53" s="238"/>
      <c r="DL53" s="9"/>
      <c r="DM53" s="9"/>
      <c r="DN53" s="5"/>
      <c r="DO53" s="8"/>
      <c r="DP53" s="5"/>
      <c r="DQ53" s="8"/>
      <c r="DR53" s="5"/>
      <c r="DS53" s="8"/>
      <c r="DT53" s="5"/>
      <c r="DU53" s="8"/>
      <c r="DV53" s="6"/>
      <c r="DW53" s="13"/>
      <c r="DX53" s="6"/>
      <c r="DY53" s="53"/>
      <c r="DZ53" s="4"/>
      <c r="EA53" s="4"/>
      <c r="EB53" s="18"/>
      <c r="EC53" s="99">
        <v>1</v>
      </c>
      <c r="ED53" s="239">
        <f t="shared" si="35"/>
        <v>0</v>
      </c>
      <c r="EE53" s="239">
        <f t="shared" si="83"/>
        <v>0</v>
      </c>
      <c r="EF53" s="239">
        <f t="shared" si="37"/>
        <v>0</v>
      </c>
      <c r="EG53" s="58">
        <f t="shared" si="38"/>
        <v>0</v>
      </c>
      <c r="EH53" s="59">
        <f t="shared" si="39"/>
        <v>0</v>
      </c>
      <c r="EI53" s="59">
        <f t="shared" si="40"/>
        <v>1</v>
      </c>
      <c r="EJ53" s="15"/>
      <c r="EK53" s="15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1" customFormat="1" x14ac:dyDescent="0.25">
      <c r="A54" s="67"/>
      <c r="B54" s="204">
        <v>47</v>
      </c>
      <c r="C54" s="17"/>
      <c r="D54" s="17"/>
      <c r="E54" s="67"/>
      <c r="F54" s="14"/>
      <c r="G54" s="7"/>
      <c r="H54" s="5"/>
      <c r="I54" s="7"/>
      <c r="J54" s="5"/>
      <c r="K54" s="7"/>
      <c r="L54" s="5"/>
      <c r="M54" s="7"/>
      <c r="N54" s="5"/>
      <c r="O54" s="7"/>
      <c r="P54" s="5"/>
      <c r="Q54" s="7"/>
      <c r="R54" s="5"/>
      <c r="S54" s="7"/>
      <c r="T54" s="5"/>
      <c r="U54" s="7"/>
      <c r="V54" s="5"/>
      <c r="W54" s="7"/>
      <c r="X54" s="53"/>
      <c r="Y54" s="70"/>
      <c r="Z54" s="13"/>
      <c r="AA54" s="7"/>
      <c r="AB54" s="13"/>
      <c r="AC54" s="7"/>
      <c r="AD54" s="13"/>
      <c r="AE54" s="7"/>
      <c r="AF54" s="13"/>
      <c r="AG54" s="7"/>
      <c r="AH54" s="13"/>
      <c r="AI54" s="7"/>
      <c r="AJ54" s="13"/>
      <c r="AK54" s="7"/>
      <c r="AL54" s="48"/>
      <c r="AM54" s="19"/>
      <c r="AN54" s="7"/>
      <c r="AO54" s="5"/>
      <c r="AP54" s="7"/>
      <c r="AQ54" s="5"/>
      <c r="AR54" s="7"/>
      <c r="AS54" s="4"/>
      <c r="AT54" s="72"/>
      <c r="AU54" s="15"/>
      <c r="AV54" s="7"/>
      <c r="AW54" s="4"/>
      <c r="AX54" s="5"/>
      <c r="AY54" s="49"/>
      <c r="AZ54" s="5"/>
      <c r="BA54" s="236"/>
      <c r="BB54" s="236"/>
      <c r="BC54" s="5"/>
      <c r="BD54" s="7"/>
      <c r="BE54" s="48"/>
      <c r="BF54" s="5"/>
      <c r="BG54" s="6"/>
      <c r="BH54" s="48"/>
      <c r="BI54" s="18"/>
      <c r="BJ54" s="4"/>
      <c r="BK54" s="5"/>
      <c r="BL54" s="7"/>
      <c r="BM54" s="4"/>
      <c r="BN54" s="15"/>
      <c r="BO54" s="7"/>
      <c r="BP54" s="5"/>
      <c r="BQ54" s="49"/>
      <c r="BR54" s="49"/>
      <c r="BS54" s="5"/>
      <c r="BT54" s="76"/>
      <c r="BU54" s="20"/>
      <c r="BV54" s="7"/>
      <c r="BW54" s="15"/>
      <c r="BX54" s="8"/>
      <c r="BY54" s="237"/>
      <c r="BZ54" s="42"/>
      <c r="CA54" s="42"/>
      <c r="CB54" s="48"/>
      <c r="CC54" s="5"/>
      <c r="CD54" s="10"/>
      <c r="CE54" s="4"/>
      <c r="CF54" s="7"/>
      <c r="CG54" s="42"/>
      <c r="CH54" s="54"/>
      <c r="CI54" s="5"/>
      <c r="CJ54" s="8"/>
      <c r="CK54" s="4"/>
      <c r="CL54" s="6"/>
      <c r="CM54" s="48"/>
      <c r="CN54" s="48"/>
      <c r="CO54" s="18"/>
      <c r="CP54" s="20"/>
      <c r="CQ54" s="8"/>
      <c r="CR54" s="4"/>
      <c r="CS54" s="6"/>
      <c r="CT54" s="6"/>
      <c r="CU54" s="48"/>
      <c r="CV54" s="5"/>
      <c r="CW54" s="8"/>
      <c r="CX54" s="4"/>
      <c r="CY54" s="6"/>
      <c r="CZ54" s="48"/>
      <c r="DA54" s="48"/>
      <c r="DB54" s="4"/>
      <c r="DC54" s="50"/>
      <c r="DD54" s="9"/>
      <c r="DE54" s="62"/>
      <c r="DF54" s="64"/>
      <c r="DG54" s="50"/>
      <c r="DH54" s="62"/>
      <c r="DI54" s="250"/>
      <c r="DJ54" s="238"/>
      <c r="DK54" s="238"/>
      <c r="DL54" s="9"/>
      <c r="DM54" s="9"/>
      <c r="DN54" s="5"/>
      <c r="DO54" s="8"/>
      <c r="DP54" s="5"/>
      <c r="DQ54" s="8"/>
      <c r="DR54" s="5"/>
      <c r="DS54" s="8"/>
      <c r="DT54" s="5"/>
      <c r="DU54" s="8"/>
      <c r="DV54" s="6"/>
      <c r="DW54" s="13"/>
      <c r="DX54" s="6"/>
      <c r="DY54" s="53"/>
      <c r="DZ54" s="4"/>
      <c r="EA54" s="4"/>
      <c r="EB54" s="18"/>
      <c r="EC54" s="99">
        <v>1</v>
      </c>
      <c r="ED54" s="239">
        <f t="shared" si="35"/>
        <v>0</v>
      </c>
      <c r="EE54" s="239">
        <f t="shared" si="83"/>
        <v>0</v>
      </c>
      <c r="EF54" s="239">
        <f t="shared" si="37"/>
        <v>0</v>
      </c>
      <c r="EG54" s="58">
        <f t="shared" si="38"/>
        <v>0</v>
      </c>
      <c r="EH54" s="59">
        <f t="shared" si="39"/>
        <v>0</v>
      </c>
      <c r="EI54" s="59">
        <f t="shared" si="40"/>
        <v>1</v>
      </c>
      <c r="EJ54" s="15"/>
      <c r="EK54" s="15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1" customFormat="1" x14ac:dyDescent="0.25">
      <c r="A55" s="67"/>
      <c r="B55" s="204">
        <v>48</v>
      </c>
      <c r="C55" s="235"/>
      <c r="D55" s="17"/>
      <c r="E55" s="67"/>
      <c r="F55" s="14"/>
      <c r="G55" s="7"/>
      <c r="H55" s="5"/>
      <c r="I55" s="7"/>
      <c r="J55" s="5"/>
      <c r="K55" s="7"/>
      <c r="L55" s="5"/>
      <c r="M55" s="7"/>
      <c r="N55" s="5"/>
      <c r="O55" s="7"/>
      <c r="P55" s="5"/>
      <c r="Q55" s="7"/>
      <c r="R55" s="5"/>
      <c r="S55" s="7"/>
      <c r="T55" s="5"/>
      <c r="U55" s="7"/>
      <c r="V55" s="5"/>
      <c r="W55" s="7"/>
      <c r="X55" s="53"/>
      <c r="Y55" s="70"/>
      <c r="Z55" s="13"/>
      <c r="AA55" s="7"/>
      <c r="AB55" s="13"/>
      <c r="AC55" s="7"/>
      <c r="AD55" s="13"/>
      <c r="AE55" s="7"/>
      <c r="AF55" s="13"/>
      <c r="AG55" s="7"/>
      <c r="AH55" s="13"/>
      <c r="AI55" s="7"/>
      <c r="AJ55" s="13"/>
      <c r="AK55" s="7"/>
      <c r="AL55" s="48"/>
      <c r="AM55" s="19"/>
      <c r="AN55" s="7"/>
      <c r="AO55" s="5"/>
      <c r="AP55" s="7"/>
      <c r="AQ55" s="5"/>
      <c r="AR55" s="7"/>
      <c r="AS55" s="4"/>
      <c r="AT55" s="72"/>
      <c r="AU55" s="15"/>
      <c r="AV55" s="7"/>
      <c r="AW55" s="4"/>
      <c r="AX55" s="5"/>
      <c r="AY55" s="49"/>
      <c r="AZ55" s="5"/>
      <c r="BA55" s="236"/>
      <c r="BB55" s="236"/>
      <c r="BC55" s="5"/>
      <c r="BD55" s="7"/>
      <c r="BE55" s="48"/>
      <c r="BF55" s="5"/>
      <c r="BG55" s="6"/>
      <c r="BH55" s="48"/>
      <c r="BI55" s="18"/>
      <c r="BJ55" s="4"/>
      <c r="BK55" s="5"/>
      <c r="BL55" s="7"/>
      <c r="BM55" s="4"/>
      <c r="BN55" s="15"/>
      <c r="BO55" s="7"/>
      <c r="BP55" s="5"/>
      <c r="BQ55" s="49"/>
      <c r="BR55" s="49"/>
      <c r="BS55" s="5"/>
      <c r="BT55" s="76"/>
      <c r="BU55" s="20"/>
      <c r="BV55" s="7"/>
      <c r="BW55" s="15"/>
      <c r="BX55" s="8"/>
      <c r="BY55" s="237"/>
      <c r="BZ55" s="42"/>
      <c r="CA55" s="42"/>
      <c r="CB55" s="48"/>
      <c r="CC55" s="5"/>
      <c r="CD55" s="10"/>
      <c r="CE55" s="4"/>
      <c r="CF55" s="7"/>
      <c r="CG55" s="42"/>
      <c r="CH55" s="54"/>
      <c r="CI55" s="5"/>
      <c r="CJ55" s="8"/>
      <c r="CK55" s="4"/>
      <c r="CL55" s="6"/>
      <c r="CM55" s="48"/>
      <c r="CN55" s="48"/>
      <c r="CO55" s="18"/>
      <c r="CP55" s="20"/>
      <c r="CQ55" s="8"/>
      <c r="CR55" s="4"/>
      <c r="CS55" s="6"/>
      <c r="CT55" s="6"/>
      <c r="CU55" s="48"/>
      <c r="CV55" s="5"/>
      <c r="CW55" s="8"/>
      <c r="CX55" s="4"/>
      <c r="CY55" s="6"/>
      <c r="CZ55" s="48"/>
      <c r="DA55" s="48"/>
      <c r="DB55" s="4"/>
      <c r="DC55" s="50"/>
      <c r="DD55" s="9"/>
      <c r="DE55" s="62"/>
      <c r="DF55" s="64"/>
      <c r="DG55" s="50"/>
      <c r="DH55" s="62"/>
      <c r="DI55" s="250"/>
      <c r="DJ55" s="238"/>
      <c r="DK55" s="238"/>
      <c r="DL55" s="9"/>
      <c r="DM55" s="9"/>
      <c r="DN55" s="5"/>
      <c r="DO55" s="8"/>
      <c r="DP55" s="5"/>
      <c r="DQ55" s="8"/>
      <c r="DR55" s="5"/>
      <c r="DS55" s="8"/>
      <c r="DT55" s="5"/>
      <c r="DU55" s="8"/>
      <c r="DV55" s="6"/>
      <c r="DW55" s="13"/>
      <c r="DX55" s="6"/>
      <c r="DY55" s="53"/>
      <c r="DZ55" s="4"/>
      <c r="EA55" s="4"/>
      <c r="EB55" s="18"/>
      <c r="EC55" s="99">
        <v>1</v>
      </c>
      <c r="ED55" s="239">
        <f t="shared" si="35"/>
        <v>0</v>
      </c>
      <c r="EE55" s="239">
        <f t="shared" si="83"/>
        <v>0</v>
      </c>
      <c r="EF55" s="239">
        <f t="shared" si="37"/>
        <v>0</v>
      </c>
      <c r="EG55" s="58">
        <f t="shared" si="38"/>
        <v>0</v>
      </c>
      <c r="EH55" s="59">
        <f t="shared" si="39"/>
        <v>0</v>
      </c>
      <c r="EI55" s="59">
        <f t="shared" si="40"/>
        <v>1</v>
      </c>
      <c r="EJ55" s="15"/>
      <c r="EK55" s="15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1" customFormat="1" x14ac:dyDescent="0.25">
      <c r="A56" s="67"/>
      <c r="B56" s="204">
        <v>49</v>
      </c>
      <c r="C56" s="235"/>
      <c r="D56" s="17"/>
      <c r="E56" s="67"/>
      <c r="F56" s="14"/>
      <c r="G56" s="7"/>
      <c r="H56" s="5"/>
      <c r="I56" s="7"/>
      <c r="J56" s="5"/>
      <c r="K56" s="7"/>
      <c r="L56" s="5"/>
      <c r="M56" s="7"/>
      <c r="N56" s="5"/>
      <c r="O56" s="7"/>
      <c r="P56" s="5"/>
      <c r="Q56" s="7"/>
      <c r="R56" s="5"/>
      <c r="S56" s="7"/>
      <c r="T56" s="5"/>
      <c r="U56" s="7"/>
      <c r="V56" s="5"/>
      <c r="W56" s="7"/>
      <c r="X56" s="53"/>
      <c r="Y56" s="70"/>
      <c r="Z56" s="13"/>
      <c r="AA56" s="7"/>
      <c r="AB56" s="13"/>
      <c r="AC56" s="7"/>
      <c r="AD56" s="13"/>
      <c r="AE56" s="7"/>
      <c r="AF56" s="13"/>
      <c r="AG56" s="7"/>
      <c r="AH56" s="13"/>
      <c r="AI56" s="7"/>
      <c r="AJ56" s="13"/>
      <c r="AK56" s="7"/>
      <c r="AL56" s="48"/>
      <c r="AM56" s="19"/>
      <c r="AN56" s="7"/>
      <c r="AO56" s="5"/>
      <c r="AP56" s="7"/>
      <c r="AQ56" s="5"/>
      <c r="AR56" s="7"/>
      <c r="AS56" s="4"/>
      <c r="AT56" s="72"/>
      <c r="AU56" s="15"/>
      <c r="AV56" s="7"/>
      <c r="AW56" s="4"/>
      <c r="AX56" s="5"/>
      <c r="AY56" s="49"/>
      <c r="AZ56" s="5"/>
      <c r="BA56" s="236"/>
      <c r="BB56" s="236"/>
      <c r="BC56" s="5"/>
      <c r="BD56" s="7"/>
      <c r="BE56" s="48"/>
      <c r="BF56" s="5"/>
      <c r="BG56" s="6"/>
      <c r="BH56" s="48"/>
      <c r="BI56" s="18"/>
      <c r="BJ56" s="4"/>
      <c r="BK56" s="5"/>
      <c r="BL56" s="7"/>
      <c r="BM56" s="4"/>
      <c r="BN56" s="15"/>
      <c r="BO56" s="7"/>
      <c r="BP56" s="5"/>
      <c r="BQ56" s="49"/>
      <c r="BR56" s="49"/>
      <c r="BS56" s="5"/>
      <c r="BT56" s="76"/>
      <c r="BU56" s="20"/>
      <c r="BV56" s="7"/>
      <c r="BW56" s="15"/>
      <c r="BX56" s="8"/>
      <c r="BY56" s="237"/>
      <c r="BZ56" s="42"/>
      <c r="CA56" s="42"/>
      <c r="CB56" s="48"/>
      <c r="CC56" s="5"/>
      <c r="CD56" s="10"/>
      <c r="CE56" s="4"/>
      <c r="CF56" s="7"/>
      <c r="CG56" s="42"/>
      <c r="CH56" s="54"/>
      <c r="CI56" s="5"/>
      <c r="CJ56" s="8"/>
      <c r="CK56" s="4"/>
      <c r="CL56" s="6"/>
      <c r="CM56" s="48"/>
      <c r="CN56" s="48"/>
      <c r="CO56" s="18"/>
      <c r="CP56" s="20"/>
      <c r="CQ56" s="8"/>
      <c r="CR56" s="4"/>
      <c r="CS56" s="6"/>
      <c r="CT56" s="6"/>
      <c r="CU56" s="48"/>
      <c r="CV56" s="5"/>
      <c r="CW56" s="8"/>
      <c r="CX56" s="4"/>
      <c r="CY56" s="6"/>
      <c r="CZ56" s="48"/>
      <c r="DA56" s="48"/>
      <c r="DB56" s="4"/>
      <c r="DC56" s="50"/>
      <c r="DD56" s="9"/>
      <c r="DE56" s="62"/>
      <c r="DF56" s="64"/>
      <c r="DG56" s="50"/>
      <c r="DH56" s="62"/>
      <c r="DI56" s="250"/>
      <c r="DJ56" s="238"/>
      <c r="DK56" s="238"/>
      <c r="DL56" s="9"/>
      <c r="DM56" s="9"/>
      <c r="DN56" s="5"/>
      <c r="DO56" s="8"/>
      <c r="DP56" s="5"/>
      <c r="DQ56" s="8"/>
      <c r="DR56" s="5"/>
      <c r="DS56" s="8"/>
      <c r="DT56" s="5"/>
      <c r="DU56" s="8"/>
      <c r="DV56" s="6"/>
      <c r="DW56" s="13"/>
      <c r="DX56" s="6"/>
      <c r="DY56" s="53"/>
      <c r="DZ56" s="4"/>
      <c r="EA56" s="4"/>
      <c r="EB56" s="18"/>
      <c r="EC56" s="99">
        <v>1</v>
      </c>
      <c r="ED56" s="239">
        <f t="shared" si="35"/>
        <v>0</v>
      </c>
      <c r="EE56" s="239">
        <f t="shared" si="83"/>
        <v>0</v>
      </c>
      <c r="EF56" s="239">
        <f t="shared" si="37"/>
        <v>0</v>
      </c>
      <c r="EG56" s="58">
        <f t="shared" si="38"/>
        <v>0</v>
      </c>
      <c r="EH56" s="59">
        <f t="shared" si="39"/>
        <v>0</v>
      </c>
      <c r="EI56" s="59">
        <f t="shared" si="40"/>
        <v>1</v>
      </c>
      <c r="EJ56" s="15"/>
      <c r="EK56" s="15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1" customFormat="1" ht="16.5" thickBot="1" x14ac:dyDescent="0.3">
      <c r="A57" s="68"/>
      <c r="B57" s="221">
        <v>50</v>
      </c>
      <c r="C57" s="208"/>
      <c r="D57" s="39"/>
      <c r="E57" s="68"/>
      <c r="F57" s="22"/>
      <c r="G57" s="24"/>
      <c r="H57" s="23"/>
      <c r="I57" s="24"/>
      <c r="J57" s="23"/>
      <c r="K57" s="24"/>
      <c r="L57" s="23"/>
      <c r="M57" s="24"/>
      <c r="N57" s="23"/>
      <c r="O57" s="24"/>
      <c r="P57" s="23"/>
      <c r="Q57" s="24"/>
      <c r="R57" s="23"/>
      <c r="S57" s="24"/>
      <c r="T57" s="23"/>
      <c r="U57" s="24"/>
      <c r="V57" s="23"/>
      <c r="W57" s="24"/>
      <c r="X57" s="75"/>
      <c r="Y57" s="71"/>
      <c r="Z57" s="40"/>
      <c r="AA57" s="24"/>
      <c r="AB57" s="40"/>
      <c r="AC57" s="24"/>
      <c r="AD57" s="40"/>
      <c r="AE57" s="24"/>
      <c r="AF57" s="40"/>
      <c r="AG57" s="24"/>
      <c r="AH57" s="40"/>
      <c r="AI57" s="24"/>
      <c r="AJ57" s="40"/>
      <c r="AK57" s="24"/>
      <c r="AL57" s="83"/>
      <c r="AM57" s="69"/>
      <c r="AN57" s="24"/>
      <c r="AO57" s="23"/>
      <c r="AP57" s="24"/>
      <c r="AQ57" s="23"/>
      <c r="AR57" s="24"/>
      <c r="AS57" s="21"/>
      <c r="AT57" s="73"/>
      <c r="AU57" s="41"/>
      <c r="AV57" s="24"/>
      <c r="AW57" s="21"/>
      <c r="AX57" s="23"/>
      <c r="AY57" s="78"/>
      <c r="AZ57" s="23"/>
      <c r="BA57" s="97"/>
      <c r="BB57" s="97"/>
      <c r="BC57" s="23"/>
      <c r="BD57" s="24"/>
      <c r="BE57" s="83"/>
      <c r="BF57" s="23"/>
      <c r="BG57" s="30"/>
      <c r="BH57" s="83"/>
      <c r="BI57" s="27"/>
      <c r="BJ57" s="21"/>
      <c r="BK57" s="23"/>
      <c r="BL57" s="24"/>
      <c r="BM57" s="21"/>
      <c r="BN57" s="41"/>
      <c r="BO57" s="24"/>
      <c r="BP57" s="23"/>
      <c r="BQ57" s="78"/>
      <c r="BR57" s="78"/>
      <c r="BS57" s="23"/>
      <c r="BT57" s="77"/>
      <c r="BU57" s="28"/>
      <c r="BV57" s="24"/>
      <c r="BW57" s="41"/>
      <c r="BX57" s="26"/>
      <c r="BY57" s="43"/>
      <c r="BZ57" s="46"/>
      <c r="CA57" s="46"/>
      <c r="CB57" s="83"/>
      <c r="CC57" s="23"/>
      <c r="CD57" s="29"/>
      <c r="CE57" s="21"/>
      <c r="CF57" s="24"/>
      <c r="CG57" s="46"/>
      <c r="CH57" s="84"/>
      <c r="CI57" s="23"/>
      <c r="CJ57" s="26"/>
      <c r="CK57" s="21"/>
      <c r="CL57" s="30"/>
      <c r="CM57" s="83"/>
      <c r="CN57" s="83"/>
      <c r="CO57" s="27"/>
      <c r="CP57" s="28"/>
      <c r="CQ57" s="26"/>
      <c r="CR57" s="21"/>
      <c r="CS57" s="30"/>
      <c r="CT57" s="30"/>
      <c r="CU57" s="83"/>
      <c r="CV57" s="23"/>
      <c r="CW57" s="26"/>
      <c r="CX57" s="21"/>
      <c r="CY57" s="30"/>
      <c r="CZ57" s="83"/>
      <c r="DA57" s="83"/>
      <c r="DB57" s="21"/>
      <c r="DC57" s="93"/>
      <c r="DD57" s="25"/>
      <c r="DE57" s="63"/>
      <c r="DF57" s="65"/>
      <c r="DG57" s="93"/>
      <c r="DH57" s="63"/>
      <c r="DI57" s="251"/>
      <c r="DJ57" s="85"/>
      <c r="DK57" s="85"/>
      <c r="DL57" s="25"/>
      <c r="DM57" s="25"/>
      <c r="DN57" s="23"/>
      <c r="DO57" s="26"/>
      <c r="DP57" s="23"/>
      <c r="DQ57" s="26"/>
      <c r="DR57" s="23"/>
      <c r="DS57" s="26"/>
      <c r="DT57" s="23"/>
      <c r="DU57" s="26"/>
      <c r="DV57" s="30"/>
      <c r="DW57" s="40"/>
      <c r="DX57" s="30"/>
      <c r="DY57" s="75"/>
      <c r="DZ57" s="21"/>
      <c r="EA57" s="21"/>
      <c r="EB57" s="27"/>
      <c r="EC57" s="100">
        <v>1</v>
      </c>
      <c r="ED57" s="81">
        <f t="shared" si="35"/>
        <v>0</v>
      </c>
      <c r="EE57" s="81">
        <f t="shared" si="83"/>
        <v>0</v>
      </c>
      <c r="EF57" s="81">
        <f t="shared" si="37"/>
        <v>0</v>
      </c>
      <c r="EG57" s="60">
        <f t="shared" si="38"/>
        <v>0</v>
      </c>
      <c r="EH57" s="61">
        <f t="shared" si="39"/>
        <v>0</v>
      </c>
      <c r="EI57" s="61">
        <f t="shared" si="40"/>
        <v>1</v>
      </c>
      <c r="EJ57" s="15"/>
      <c r="EK57" s="15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x14ac:dyDescent="0.25">
      <c r="B58" s="4">
        <f>COUNT(B6:B57)</f>
        <v>52</v>
      </c>
      <c r="X58" s="49"/>
      <c r="Y58" s="51"/>
      <c r="AL58" s="9"/>
      <c r="BE58" s="9"/>
      <c r="BH58" s="9"/>
      <c r="CB58" s="9"/>
      <c r="CH58" s="211"/>
      <c r="CM58" s="9"/>
      <c r="CN58" s="9"/>
      <c r="CU58" s="9"/>
      <c r="CY58" s="42"/>
      <c r="CZ58" s="9"/>
      <c r="DA58" s="9"/>
      <c r="EC58" s="4">
        <f t="shared" ref="EC58:EI58" si="84">SUM(EC6:EC57)</f>
        <v>52</v>
      </c>
      <c r="ED58" s="4">
        <f t="shared" si="84"/>
        <v>2</v>
      </c>
      <c r="EE58" s="4">
        <f t="shared" si="84"/>
        <v>1</v>
      </c>
      <c r="EF58" s="4">
        <f t="shared" si="84"/>
        <v>1</v>
      </c>
      <c r="EG58" s="4">
        <f t="shared" si="84"/>
        <v>1</v>
      </c>
      <c r="EH58" s="4">
        <f t="shared" si="84"/>
        <v>1</v>
      </c>
      <c r="EI58" s="4">
        <f t="shared" si="84"/>
        <v>50</v>
      </c>
    </row>
  </sheetData>
  <mergeCells count="54">
    <mergeCell ref="DF2:DH2"/>
    <mergeCell ref="AN2:BI2"/>
    <mergeCell ref="A2:A4"/>
    <mergeCell ref="J3:K3"/>
    <mergeCell ref="L3:M3"/>
    <mergeCell ref="V3:W3"/>
    <mergeCell ref="P3:Q3"/>
    <mergeCell ref="AH3:AI3"/>
    <mergeCell ref="AO3:AP3"/>
    <mergeCell ref="AM3:AN3"/>
    <mergeCell ref="F2:Y2"/>
    <mergeCell ref="F3:G3"/>
    <mergeCell ref="H3:I3"/>
    <mergeCell ref="T3:U3"/>
    <mergeCell ref="R3:S3"/>
    <mergeCell ref="AJ3:AK3"/>
    <mergeCell ref="DR3:DS3"/>
    <mergeCell ref="BW3:BX3"/>
    <mergeCell ref="BS3:BT3"/>
    <mergeCell ref="BN3:BO3"/>
    <mergeCell ref="AQ3:AR3"/>
    <mergeCell ref="AU3:AV3"/>
    <mergeCell ref="CC3:CD3"/>
    <mergeCell ref="BC3:BD3"/>
    <mergeCell ref="CE3:CG3"/>
    <mergeCell ref="CI3:CJ3"/>
    <mergeCell ref="BP3:BQ3"/>
    <mergeCell ref="N3:O3"/>
    <mergeCell ref="Z2:AL2"/>
    <mergeCell ref="AD3:AE3"/>
    <mergeCell ref="AB3:AC3"/>
    <mergeCell ref="EC2:EI2"/>
    <mergeCell ref="CP3:CQ3"/>
    <mergeCell ref="CK3:CL3"/>
    <mergeCell ref="DL3:DM3"/>
    <mergeCell ref="CV3:CW3"/>
    <mergeCell ref="DI2:EB2"/>
    <mergeCell ref="DW3:DY3"/>
    <mergeCell ref="DT3:DU3"/>
    <mergeCell ref="DP3:DQ3"/>
    <mergeCell ref="DN3:DO3"/>
    <mergeCell ref="Z3:AA3"/>
    <mergeCell ref="BF3:BG3"/>
    <mergeCell ref="AF3:AG3"/>
    <mergeCell ref="DI3:DK3"/>
    <mergeCell ref="BU3:BV3"/>
    <mergeCell ref="AX3:AY3"/>
    <mergeCell ref="BK3:BL3"/>
    <mergeCell ref="CP2:DE2"/>
    <mergeCell ref="BU2:CO2"/>
    <mergeCell ref="BJ2:BT2"/>
    <mergeCell ref="BY3:CA3"/>
    <mergeCell ref="CR3:CT3"/>
    <mergeCell ref="CX3:CY3"/>
  </mergeCells>
  <phoneticPr fontId="0" type="noConversion"/>
  <printOptions horizontalCentered="1" verticalCentered="1" gridLines="1"/>
  <pageMargins left="0" right="0" top="0.78740157480314965" bottom="0.78740157480314965" header="0.51181102362204722" footer="0.51181102362204722"/>
  <pageSetup paperSize="9" scale="50" pageOrder="overThenDown" orientation="landscape" r:id="rId1"/>
  <headerFooter alignWithMargins="0">
    <oddHeader>&amp;L&amp;12vuct-RC-DS_2010&amp;C&amp;12 Datenerhebung von Stahlbetonbalken ohne Bügel - Collection database for beams without stirrups&amp;10
&amp;R&amp;12&amp;P</oddHeader>
    <oddFooter>&amp;L&amp;12&amp;F &amp;C&amp;12 Reineck K. -H., Kuchma, D. A., Fitik, B. - Universität Stuttgart, University of Illinois  &amp;R&amp;12 Juli 2010</oddFooter>
  </headerFooter>
  <colBreaks count="5" manualBreakCount="5">
    <brk id="25" max="1048575" man="1"/>
    <brk id="48" max="1225" man="1"/>
    <brk id="72" max="1225" man="1"/>
    <brk id="93" max="1225" man="1"/>
    <brk id="112" max="122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210</vt:i4>
      </vt:variant>
    </vt:vector>
  </HeadingPairs>
  <TitlesOfParts>
    <vt:vector size="211" baseType="lpstr">
      <vt:lpstr>vuct-RC-DS_template</vt:lpstr>
      <vt:lpstr>___dst2</vt:lpstr>
      <vt:lpstr>___kon61</vt:lpstr>
      <vt:lpstr>___kon62</vt:lpstr>
      <vt:lpstr>___ns2</vt:lpstr>
      <vt:lpstr>__dst2</vt:lpstr>
      <vt:lpstr>__ns2</vt:lpstr>
      <vt:lpstr>_c</vt:lpstr>
      <vt:lpstr>_dst2</vt:lpstr>
      <vt:lpstr>_fsy2</vt:lpstr>
      <vt:lpstr>_kon24</vt:lpstr>
      <vt:lpstr>_kon61</vt:lpstr>
      <vt:lpstr>_kon62</vt:lpstr>
      <vt:lpstr>_ns2</vt:lpstr>
      <vt:lpstr>_zc2</vt:lpstr>
      <vt:lpstr>'vuct-RC-DS_template'!a</vt:lpstr>
      <vt:lpstr>a_d</vt:lpstr>
      <vt:lpstr>a_in</vt:lpstr>
      <vt:lpstr>A_s2</vt:lpstr>
      <vt:lpstr>A_s2_in</vt:lpstr>
      <vt:lpstr>aa</vt:lpstr>
      <vt:lpstr>aa_in</vt:lpstr>
      <vt:lpstr>Ac</vt:lpstr>
      <vt:lpstr>af</vt:lpstr>
      <vt:lpstr>af_in</vt:lpstr>
      <vt:lpstr>ai</vt:lpstr>
      <vt:lpstr>'vuct-RC-DS_template'!alfaa</vt:lpstr>
      <vt:lpstr>alphaa</vt:lpstr>
      <vt:lpstr>andbr</vt:lpstr>
      <vt:lpstr>As</vt:lpstr>
      <vt:lpstr>As_in</vt:lpstr>
      <vt:lpstr>As2_</vt:lpstr>
      <vt:lpstr>As2_in</vt:lpstr>
      <vt:lpstr>'vuct-RC-DS_template'!Asl</vt:lpstr>
      <vt:lpstr>Asl_in</vt:lpstr>
      <vt:lpstr>Asw_in</vt:lpstr>
      <vt:lpstr>'vuct-RC-DS_template'!b</vt:lpstr>
      <vt:lpstr>b_in</vt:lpstr>
      <vt:lpstr>b_inc</vt:lpstr>
      <vt:lpstr>ba</vt:lpstr>
      <vt:lpstr>ba_in</vt:lpstr>
      <vt:lpstr>bem</vt:lpstr>
      <vt:lpstr>Bemerkungen</vt:lpstr>
      <vt:lpstr>betactcal</vt:lpstr>
      <vt:lpstr>betacttest</vt:lpstr>
      <vt:lpstr>betar_meas</vt:lpstr>
      <vt:lpstr>betar_mess</vt:lpstr>
      <vt:lpstr>bft</vt:lpstr>
      <vt:lpstr>bft_in</vt:lpstr>
      <vt:lpstr>br</vt:lpstr>
      <vt:lpstr>bw</vt:lpstr>
      <vt:lpstr>bw_in</vt:lpstr>
      <vt:lpstr>bw_inc</vt:lpstr>
      <vt:lpstr>c_</vt:lpstr>
      <vt:lpstr>c_in</vt:lpstr>
      <vt:lpstr>cc</vt:lpstr>
      <vt:lpstr>cc_in</vt:lpstr>
      <vt:lpstr>contr</vt:lpstr>
      <vt:lpstr>'vuct-RC-DS_template'!d</vt:lpstr>
      <vt:lpstr>d_in</vt:lpstr>
      <vt:lpstr>db</vt:lpstr>
      <vt:lpstr>diaa</vt:lpstr>
      <vt:lpstr>diaa_in</vt:lpstr>
      <vt:lpstr>dimh</vt:lpstr>
      <vt:lpstr>dimPKcu</vt:lpstr>
      <vt:lpstr>dimPKcyl</vt:lpstr>
      <vt:lpstr>'vuct-RC-DS_template'!Druckbereich</vt:lpstr>
      <vt:lpstr>'vuct-RC-DS_template'!Drucktitel</vt:lpstr>
      <vt:lpstr>'vuct-RC-DS_template'!ds</vt:lpstr>
      <vt:lpstr>ds_in</vt:lpstr>
      <vt:lpstr>ds2_</vt:lpstr>
      <vt:lpstr>ds2_in</vt:lpstr>
      <vt:lpstr>dst</vt:lpstr>
      <vt:lpstr>dst_in</vt:lpstr>
      <vt:lpstr>dst2_in</vt:lpstr>
      <vt:lpstr>dst2_in_No</vt:lpstr>
      <vt:lpstr>dw_in</vt:lpstr>
      <vt:lpstr>E</vt:lpstr>
      <vt:lpstr>epsy</vt:lpstr>
      <vt:lpstr>esy</vt:lpstr>
      <vt:lpstr>euk</vt:lpstr>
      <vt:lpstr>F</vt:lpstr>
      <vt:lpstr>F_kip</vt:lpstr>
      <vt:lpstr>'vuct-RC-DS_template'!f1c</vt:lpstr>
      <vt:lpstr>'vuct-RC-DS_template'!f1ccu</vt:lpstr>
      <vt:lpstr>f1ccube</vt:lpstr>
      <vt:lpstr>f1ccyl</vt:lpstr>
      <vt:lpstr>f1cpr</vt:lpstr>
      <vt:lpstr>f1cprism</vt:lpstr>
      <vt:lpstr>'vuct-RC-DS_template'!f1ctcal</vt:lpstr>
      <vt:lpstr>f1ctfl</vt:lpstr>
      <vt:lpstr>f1ctm_cal</vt:lpstr>
      <vt:lpstr>f1ctmcal</vt:lpstr>
      <vt:lpstr>f1ctsp</vt:lpstr>
      <vt:lpstr>'vuct-RC-DS_template'!f1cttest</vt:lpstr>
      <vt:lpstr>fc</vt:lpstr>
      <vt:lpstr>fccu</vt:lpstr>
      <vt:lpstr>fccu_ksi</vt:lpstr>
      <vt:lpstr>'vuct-RC-DS_template'!fccube</vt:lpstr>
      <vt:lpstr>fccube_ksi</vt:lpstr>
      <vt:lpstr>'vuct-RC-DS_template'!fccyl</vt:lpstr>
      <vt:lpstr>fccyl_in</vt:lpstr>
      <vt:lpstr>fccyl_ksi</vt:lpstr>
      <vt:lpstr>fccyl_psi</vt:lpstr>
      <vt:lpstr>fcpr</vt:lpstr>
      <vt:lpstr>fcpr_ksi</vt:lpstr>
      <vt:lpstr>fcprism</vt:lpstr>
      <vt:lpstr>fcprism_in</vt:lpstr>
      <vt:lpstr>fcprism_ksi</vt:lpstr>
      <vt:lpstr>fct_fl</vt:lpstr>
      <vt:lpstr>fctfl</vt:lpstr>
      <vt:lpstr>fctfl_ksi</vt:lpstr>
      <vt:lpstr>fctsp</vt:lpstr>
      <vt:lpstr>fctsp_ksi</vt:lpstr>
      <vt:lpstr>flc</vt:lpstr>
      <vt:lpstr>fR</vt:lpstr>
      <vt:lpstr>fs2y</vt:lpstr>
      <vt:lpstr>'vuct-RC-DS_template'!fsy</vt:lpstr>
      <vt:lpstr>fsy_ksi</vt:lpstr>
      <vt:lpstr>fsy2_ksi</vt:lpstr>
      <vt:lpstr>'vuct-RC-DS_template'!ftk</vt:lpstr>
      <vt:lpstr>ftk_fsy</vt:lpstr>
      <vt:lpstr>ftk_ksi</vt:lpstr>
      <vt:lpstr>fwtk_ksi</vt:lpstr>
      <vt:lpstr>fyw_ksi</vt:lpstr>
      <vt:lpstr>fywh</vt:lpstr>
      <vt:lpstr>g</vt:lpstr>
      <vt:lpstr>g_kft</vt:lpstr>
      <vt:lpstr>g_kin</vt:lpstr>
      <vt:lpstr>'vuct-RC-DS_template'!h</vt:lpstr>
      <vt:lpstr>h_in</vt:lpstr>
      <vt:lpstr>h_PK</vt:lpstr>
      <vt:lpstr>hf</vt:lpstr>
      <vt:lpstr>hf_in</vt:lpstr>
      <vt:lpstr>hft</vt:lpstr>
      <vt:lpstr>hft_in</vt:lpstr>
      <vt:lpstr>hh_bot</vt:lpstr>
      <vt:lpstr>hh_bot_in</vt:lpstr>
      <vt:lpstr>hh_top</vt:lpstr>
      <vt:lpstr>hh_top_in</vt:lpstr>
      <vt:lpstr>hhbot</vt:lpstr>
      <vt:lpstr>hhbot_in</vt:lpstr>
      <vt:lpstr>hhtop</vt:lpstr>
      <vt:lpstr>hhtop_in</vt:lpstr>
      <vt:lpstr>hw</vt:lpstr>
      <vt:lpstr>hw_in</vt:lpstr>
      <vt:lpstr>'vuct-RC-DS_template'!kap</vt:lpstr>
      <vt:lpstr>konrect</vt:lpstr>
      <vt:lpstr>konsl</vt:lpstr>
      <vt:lpstr>konx</vt:lpstr>
      <vt:lpstr>konx1</vt:lpstr>
      <vt:lpstr>L</vt:lpstr>
      <vt:lpstr>L_in</vt:lpstr>
      <vt:lpstr>Method</vt:lpstr>
      <vt:lpstr>ns</vt:lpstr>
      <vt:lpstr>'vuct-RC-DS_template'!nsw</vt:lpstr>
      <vt:lpstr>oft</vt:lpstr>
      <vt:lpstr>'vuct-RC-DS_template'!oml</vt:lpstr>
      <vt:lpstr>'vuct-RC-DS_template'!oms</vt:lpstr>
      <vt:lpstr>PKcu</vt:lpstr>
      <vt:lpstr>PKcu_in</vt:lpstr>
      <vt:lpstr>Pkcube</vt:lpstr>
      <vt:lpstr>PKcube_in</vt:lpstr>
      <vt:lpstr>PKcyl</vt:lpstr>
      <vt:lpstr>PKcyl_in</vt:lpstr>
      <vt:lpstr>PKfl</vt:lpstr>
      <vt:lpstr>PKfl_in</vt:lpstr>
      <vt:lpstr>PKfl_ksi</vt:lpstr>
      <vt:lpstr>Pkpr</vt:lpstr>
      <vt:lpstr>Pkpr_in</vt:lpstr>
      <vt:lpstr>Pkpris</vt:lpstr>
      <vt:lpstr>Pkpris_in</vt:lpstr>
      <vt:lpstr>PKsp</vt:lpstr>
      <vt:lpstr>PKsp_in</vt:lpstr>
      <vt:lpstr>Prüfkörper</vt:lpstr>
      <vt:lpstr>'vuct-RC-DS_template'!rhol</vt:lpstr>
      <vt:lpstr>rhos</vt:lpstr>
      <vt:lpstr>rhos2</vt:lpstr>
      <vt:lpstr>rhosw</vt:lpstr>
      <vt:lpstr>rhow</vt:lpstr>
      <vt:lpstr>Stab_D</vt:lpstr>
      <vt:lpstr>Stab_L</vt:lpstr>
      <vt:lpstr>Stab_Z</vt:lpstr>
      <vt:lpstr>sw_in</vt:lpstr>
      <vt:lpstr>Vg</vt:lpstr>
      <vt:lpstr>Vg_kip</vt:lpstr>
      <vt:lpstr>'vuct-RC-DS_template'!vtest</vt:lpstr>
      <vt:lpstr>vtest_klbf</vt:lpstr>
      <vt:lpstr>Vu</vt:lpstr>
      <vt:lpstr>Vu_F_g_Rep</vt:lpstr>
      <vt:lpstr>Vu_F_g_Rep_kip</vt:lpstr>
      <vt:lpstr>Vu_F_grep_kip</vt:lpstr>
      <vt:lpstr>Vu_FugRep</vt:lpstr>
      <vt:lpstr>Vu_FugRep_kip</vt:lpstr>
      <vt:lpstr>Vu_g</vt:lpstr>
      <vt:lpstr>Vu_g_F</vt:lpstr>
      <vt:lpstr>Vu_g_F_kip</vt:lpstr>
      <vt:lpstr>Vu_g_kip</vt:lpstr>
      <vt:lpstr>Vu_gF</vt:lpstr>
      <vt:lpstr>Vu_gF_kip</vt:lpstr>
      <vt:lpstr>Vu_gFRep</vt:lpstr>
      <vt:lpstr>Vu_gFRep_kip</vt:lpstr>
      <vt:lpstr>Vu_kip</vt:lpstr>
      <vt:lpstr>vu_klbf</vt:lpstr>
      <vt:lpstr>Vu_Rep</vt:lpstr>
      <vt:lpstr>Vu_Rep_kip</vt:lpstr>
      <vt:lpstr>xr</vt:lpstr>
      <vt:lpstr>xr_in_meas</vt:lpstr>
      <vt:lpstr>xr_in_mess</vt:lpstr>
      <vt:lpstr>xr_meas</vt:lpstr>
      <vt:lpstr>xr_mess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 ILEK ****</dc:creator>
  <cp:lastModifiedBy>Birol Fitik</cp:lastModifiedBy>
  <cp:lastPrinted>2005-09-14T07:49:35Z</cp:lastPrinted>
  <dcterms:created xsi:type="dcterms:W3CDTF">2000-02-22T10:04:23Z</dcterms:created>
  <dcterms:modified xsi:type="dcterms:W3CDTF">2023-11-23T07:39:34Z</dcterms:modified>
</cp:coreProperties>
</file>